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mruiz\Documents\libroContabilidadGestionInteruniversitario\pruebascapitulo9\"/>
    </mc:Choice>
  </mc:AlternateContent>
  <bookViews>
    <workbookView xWindow="0" yWindow="0" windowWidth="20490" windowHeight="7155" activeTab="2"/>
  </bookViews>
  <sheets>
    <sheet name="Datos de inicio" sheetId="3" r:id="rId1"/>
    <sheet name="Presupuesto" sheetId="7" r:id="rId2"/>
    <sheet name="Desviaciones" sheetId="8" r:id="rId3"/>
  </sheets>
  <definedNames>
    <definedName name="_xlnm.Print_Titles" localSheetId="0">'Datos de inicio'!$4:$4</definedName>
  </definedNames>
  <calcPr calcId="152511"/>
</workbook>
</file>

<file path=xl/calcChain.xml><?xml version="1.0" encoding="utf-8"?>
<calcChain xmlns="http://schemas.openxmlformats.org/spreadsheetml/2006/main">
  <c r="B25" i="8" l="1"/>
  <c r="E25" i="8" s="1"/>
  <c r="E20" i="8"/>
  <c r="B24" i="8" s="1"/>
  <c r="E24" i="8" s="1"/>
  <c r="G15" i="8"/>
  <c r="F15" i="8"/>
  <c r="C13" i="7"/>
  <c r="C12" i="7"/>
  <c r="B7" i="7"/>
  <c r="B23" i="3"/>
  <c r="F18" i="3"/>
  <c r="H15" i="8" l="1"/>
  <c r="B20" i="7"/>
  <c r="B21" i="7" s="1"/>
  <c r="D13" i="7"/>
  <c r="C27" i="7" s="1"/>
  <c r="E27" i="7" s="1"/>
  <c r="F27" i="7" s="1"/>
  <c r="D12" i="7"/>
  <c r="C26" i="7" s="1"/>
  <c r="B6" i="7"/>
  <c r="E6" i="7" s="1"/>
  <c r="E26" i="8" l="1"/>
  <c r="B26" i="8"/>
  <c r="C14" i="7"/>
  <c r="B8" i="7"/>
  <c r="C28" i="7"/>
  <c r="A33" i="7" s="1"/>
  <c r="C33" i="7" s="1"/>
  <c r="E33" i="7" s="1"/>
  <c r="E26" i="7"/>
  <c r="F26" i="7" s="1"/>
  <c r="D14" i="7"/>
  <c r="E7" i="7" s="1"/>
  <c r="E8" i="7" s="1"/>
  <c r="D20" i="7"/>
  <c r="C19" i="7"/>
  <c r="F28" i="7" l="1"/>
  <c r="E28" i="7"/>
  <c r="C21" i="7"/>
  <c r="D19" i="7"/>
  <c r="D21" i="7" s="1"/>
</calcChain>
</file>

<file path=xl/sharedStrings.xml><?xml version="1.0" encoding="utf-8"?>
<sst xmlns="http://schemas.openxmlformats.org/spreadsheetml/2006/main" count="123" uniqueCount="84">
  <si>
    <t>-</t>
  </si>
  <si>
    <t>DATOS DE INICIO</t>
  </si>
  <si>
    <t>Nº HABITACIONES</t>
  </si>
  <si>
    <t>RANGO CAMAREROS</t>
  </si>
  <si>
    <t>CUBIERTOS</t>
  </si>
  <si>
    <t>CANALES</t>
  </si>
  <si>
    <t>SEGMENTOS</t>
  </si>
  <si>
    <t>TOUR OPERADOR</t>
  </si>
  <si>
    <t>CULTURAL</t>
  </si>
  <si>
    <t>DIRECTO</t>
  </si>
  <si>
    <t>BODAS JAPONESES</t>
  </si>
  <si>
    <t>HAB. DISPONIBLES</t>
  </si>
  <si>
    <t>HAB OCUPADAS</t>
  </si>
  <si>
    <t>% OCUPACIÓN HABIT.</t>
  </si>
  <si>
    <t>TOTAL</t>
  </si>
  <si>
    <t>KATANA</t>
  </si>
  <si>
    <t>CUPO HABITACIONES</t>
  </si>
  <si>
    <t>PRECIO</t>
  </si>
  <si>
    <t>PRECIO HABITACIÓN</t>
  </si>
  <si>
    <t>PRECIO DESAYUNO</t>
  </si>
  <si>
    <t>HABITACIONES</t>
  </si>
  <si>
    <t>INCR. PREV. PRECIO</t>
  </si>
  <si>
    <t>INCR. PREV. OCUP.</t>
  </si>
  <si>
    <t>PRECIO SERV. CAMAREROS</t>
  </si>
  <si>
    <t>PLAZAS</t>
  </si>
  <si>
    <t>PRECIOS MEDIOS PREVISTOS (EUROS)</t>
  </si>
  <si>
    <t>HAB</t>
  </si>
  <si>
    <t>20 hab x 365 días</t>
  </si>
  <si>
    <t>RATIO</t>
  </si>
  <si>
    <t>INGRESOS</t>
  </si>
  <si>
    <t>COSTE UNIT.</t>
  </si>
  <si>
    <t>CUBIERTOS POR CAMARERO</t>
  </si>
  <si>
    <t>DISTRIBUCIÓN</t>
  </si>
  <si>
    <t>OCUPACIÓN REAL AÑO ANTERIOR</t>
  </si>
  <si>
    <t>Cultural</t>
  </si>
  <si>
    <t>Bodas Japoneses</t>
  </si>
  <si>
    <t>Tour Operador</t>
  </si>
  <si>
    <t>Directo</t>
  </si>
  <si>
    <t>???</t>
  </si>
  <si>
    <t>CAPACIDAD RESTAURANTE</t>
  </si>
  <si>
    <t>DESVIACIÓN TOTAL</t>
  </si>
  <si>
    <t>HABITACIONES OPERATIVAS</t>
  </si>
  <si>
    <t>Habitaciones bloqueadas</t>
  </si>
  <si>
    <t>Ratio Doble Ocupación</t>
  </si>
  <si>
    <t>HABITACIONES BLOQUEADAS</t>
  </si>
  <si>
    <t>H. OCUPACIÓN REAL AÑO EN CURSO:</t>
  </si>
  <si>
    <t>Elaboración de presupuestos - HOTEL OTERON</t>
  </si>
  <si>
    <t>© 2015 – Bernabé Escobar Pérez- Jose Ignacio Otero Terrón</t>
  </si>
  <si>
    <t>CANALES CONTRATACIÓN</t>
  </si>
  <si>
    <t>CLIENTES DESAYUNAN (%)</t>
  </si>
  <si>
    <t>RATIO OCUPACIÓN DOBLE</t>
  </si>
  <si>
    <t>% OCUP. HABITACIONES</t>
  </si>
  <si>
    <t>% OCUP. HAB.</t>
  </si>
  <si>
    <t>PLAZAS OCUPADAS</t>
  </si>
  <si>
    <t>% OCUP. PLAZAS</t>
  </si>
  <si>
    <t>PLAZAS DISPONIBLES</t>
  </si>
  <si>
    <t>7300 + 10% Incremento</t>
  </si>
  <si>
    <t>Año (días)</t>
  </si>
  <si>
    <t>DISTRIB. PREV. HABITACIONES Y PLAZAS</t>
  </si>
  <si>
    <t>B. INGRESOS PREV. HABITACIONES</t>
  </si>
  <si>
    <t>C. INGRESOS PREVISTOS POR DESAYUNOS/ D. COSTE DE LAS VENTAS POR DESAYUNOS</t>
  </si>
  <si>
    <t>Coste Desayuno (20% ventas)</t>
  </si>
  <si>
    <t>Nº CAMAREROS</t>
  </si>
  <si>
    <t>COSTE TOTAL</t>
  </si>
  <si>
    <t>ANÁLISIS DE DESVIACIONES</t>
  </si>
  <si>
    <t>F y G. ANÁLISIS DE LA DESVIACIÓN Y DETERMINACIÓN DE LAS HABITACIONES VENDIDAS</t>
  </si>
  <si>
    <t>Precio Real (Pr)</t>
  </si>
  <si>
    <t>Precio Estándard (Ps)</t>
  </si>
  <si>
    <t>Cantidad Real (Qr)</t>
  </si>
  <si>
    <t>Cantidad Prevista (Qs)</t>
  </si>
  <si>
    <t>Qr = 17.330 habitaciones</t>
  </si>
  <si>
    <t xml:space="preserve">Desviación en Volumen= </t>
  </si>
  <si>
    <t>(Ps-Pr) x Qr + (Qr-Qs) x Ps = DESV. Económica + DESV. Técnica = DESVIACIÓN TOTAL = 400.000 = (200-200) x Qr +( Qr-15.330) x 200=</t>
  </si>
  <si>
    <t>HAB. OCUPADAS</t>
  </si>
  <si>
    <t>Días bloqueados:</t>
  </si>
  <si>
    <t>Se han vendido 2.000 habitaciones más que las previstas</t>
  </si>
  <si>
    <t>TARIFA FIJA</t>
  </si>
  <si>
    <t>Otra información:</t>
  </si>
  <si>
    <t>DESV. TOTAL EN INGRESOS</t>
  </si>
  <si>
    <t>A. OCUPACIÓN PREVISTA AÑO EN CURSO</t>
  </si>
  <si>
    <r>
      <t xml:space="preserve">     COSTE           </t>
    </r>
    <r>
      <rPr>
        <b/>
        <sz val="10"/>
        <rFont val="Calibri"/>
        <family val="2"/>
        <scheme val="minor"/>
      </rPr>
      <t>(20% VENTAS)</t>
    </r>
  </si>
  <si>
    <t>E. COSTE DE CAMAREROS</t>
  </si>
  <si>
    <t>Para mejorar los ingresos de habitaciones, por un lado, habría que minimizar el número de habitaciones bloqueadas, ya que tres meses es demasiado tiempo para arreglar 10 habitaciones de un hotel recientemente inaugurado. Por otra parte, se podría proceder a aumentar las tarifas, ya que parece que hay suficiente demanda para absorberla, en especial en el segmento "cultural".</t>
  </si>
  <si>
    <r>
      <t>I.</t>
    </r>
    <r>
      <rPr>
        <u/>
        <sz val="12"/>
        <color theme="1"/>
        <rFont val="Calibri"/>
        <family val="2"/>
        <scheme val="minor"/>
      </rPr>
      <t xml:space="preserve"> </t>
    </r>
    <r>
      <rPr>
        <b/>
        <u/>
        <sz val="12"/>
        <color theme="1"/>
        <rFont val="Calibri"/>
        <family val="2"/>
        <scheme val="minor"/>
      </rPr>
      <t>Comente alguna iniciativa para mejorar el rendimiento del hotel.</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</si>
</sst>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2"/>
      <color theme="1"/>
      <name val="Calibri"/>
      <family val="2"/>
      <scheme val="minor"/>
    </font>
    <font>
      <b/>
      <sz val="12"/>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b/>
      <u/>
      <sz val="12"/>
      <name val="Calibri"/>
      <family val="2"/>
      <scheme val="minor"/>
    </font>
    <font>
      <b/>
      <i/>
      <sz val="12"/>
      <name val="Calibri"/>
      <family val="2"/>
      <scheme val="minor"/>
    </font>
    <font>
      <b/>
      <sz val="18"/>
      <color theme="1"/>
      <name val="Calibri"/>
      <family val="2"/>
      <scheme val="minor"/>
    </font>
    <font>
      <b/>
      <sz val="14"/>
      <color theme="1"/>
      <name val="Calibri"/>
      <family val="2"/>
      <scheme val="minor"/>
    </font>
    <font>
      <b/>
      <sz val="10"/>
      <color theme="1"/>
      <name val="Calibri"/>
      <family val="2"/>
      <scheme val="minor"/>
    </font>
    <font>
      <b/>
      <sz val="10"/>
      <name val="Calibri"/>
      <family val="2"/>
      <scheme val="minor"/>
    </font>
    <font>
      <b/>
      <sz val="11"/>
      <name val="Calibri"/>
      <family val="2"/>
      <scheme val="minor"/>
    </font>
    <font>
      <b/>
      <u/>
      <sz val="12"/>
      <color theme="1"/>
      <name val="Calibri"/>
      <family val="2"/>
      <scheme val="minor"/>
    </font>
    <font>
      <u/>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65"/>
        <bgColor theme="0"/>
      </patternFill>
    </fill>
    <fill>
      <patternFill patternType="solid">
        <fgColor theme="0"/>
        <bgColor theme="0"/>
      </patternFill>
    </fill>
    <fill>
      <patternFill patternType="solid">
        <fgColor theme="0"/>
        <bgColor rgb="FFFFFF00"/>
      </patternFill>
    </fill>
    <fill>
      <patternFill patternType="solid">
        <fgColor indexed="65"/>
        <bgColor rgb="FFFFFF00"/>
      </patternFill>
    </fill>
    <fill>
      <patternFill patternType="solid">
        <fgColor indexed="65"/>
        <bgColor rgb="FFFFC000"/>
      </patternFill>
    </fill>
  </fills>
  <borders count="6">
    <border>
      <left/>
      <right/>
      <top/>
      <bottom/>
      <diagonal/>
    </border>
    <border>
      <left/>
      <right/>
      <top style="medium">
        <color rgb="FF4F81BD"/>
      </top>
      <bottom style="medium">
        <color rgb="FF4F81BD"/>
      </bottom>
      <diagonal/>
    </border>
    <border>
      <left/>
      <right/>
      <top style="medium">
        <color theme="4"/>
      </top>
      <bottom style="medium">
        <color theme="4"/>
      </bottom>
      <diagonal/>
    </border>
    <border>
      <left style="medium">
        <color indexed="64"/>
      </left>
      <right/>
      <top style="medium">
        <color theme="4"/>
      </top>
      <bottom style="medium">
        <color theme="4"/>
      </bottom>
      <diagonal/>
    </border>
    <border>
      <left/>
      <right style="medium">
        <color indexed="64"/>
      </right>
      <top style="medium">
        <color theme="4"/>
      </top>
      <bottom style="medium">
        <color theme="4"/>
      </bottom>
      <diagonal/>
    </border>
    <border>
      <left/>
      <right/>
      <top/>
      <bottom style="medium">
        <color theme="4"/>
      </bottom>
      <diagonal/>
    </border>
  </borders>
  <cellStyleXfs count="2">
    <xf numFmtId="0" fontId="0" fillId="0" borderId="0"/>
    <xf numFmtId="9" fontId="4" fillId="0" borderId="0" applyFont="0" applyFill="0" applyBorder="0" applyAlignment="0" applyProtection="0"/>
  </cellStyleXfs>
  <cellXfs count="87">
    <xf numFmtId="0" fontId="0" fillId="0" borderId="0" xfId="0"/>
    <xf numFmtId="0" fontId="1" fillId="0" borderId="0" xfId="0" applyFont="1"/>
    <xf numFmtId="0" fontId="2" fillId="2" borderId="1" xfId="0" applyFont="1" applyFill="1" applyBorder="1" applyAlignment="1">
      <alignment horizontal="left" vertical="center" wrapText="1" readingOrder="1"/>
    </xf>
    <xf numFmtId="0" fontId="3" fillId="0" borderId="0" xfId="0" applyFont="1"/>
    <xf numFmtId="0" fontId="0" fillId="0" borderId="0" xfId="0" applyFill="1"/>
    <xf numFmtId="0" fontId="5" fillId="0" borderId="0" xfId="0" applyFont="1"/>
    <xf numFmtId="0" fontId="5" fillId="3" borderId="0" xfId="0" applyFont="1" applyFill="1"/>
    <xf numFmtId="0" fontId="0" fillId="3" borderId="0" xfId="0" applyFill="1"/>
    <xf numFmtId="0" fontId="3" fillId="3" borderId="0" xfId="0" applyFont="1" applyFill="1"/>
    <xf numFmtId="0" fontId="1" fillId="3" borderId="0" xfId="0" applyFont="1" applyFill="1"/>
    <xf numFmtId="3" fontId="1" fillId="3" borderId="0" xfId="0" applyNumberFormat="1" applyFont="1" applyFill="1"/>
    <xf numFmtId="0" fontId="2" fillId="4" borderId="1" xfId="0" applyFont="1" applyFill="1" applyBorder="1" applyAlignment="1">
      <alignment horizontal="left" vertical="center" wrapText="1" readingOrder="1"/>
    </xf>
    <xf numFmtId="9" fontId="1" fillId="3" borderId="0" xfId="1" applyFont="1" applyFill="1"/>
    <xf numFmtId="0" fontId="1" fillId="3" borderId="0" xfId="0" applyFont="1" applyFill="1" applyAlignment="1">
      <alignment horizontal="center"/>
    </xf>
    <xf numFmtId="0" fontId="5" fillId="3" borderId="1" xfId="0" applyFont="1" applyFill="1" applyBorder="1" applyAlignment="1">
      <alignment vertical="center"/>
    </xf>
    <xf numFmtId="9" fontId="1" fillId="3" borderId="0" xfId="1" applyFont="1" applyFill="1" applyAlignment="1">
      <alignment horizontal="center"/>
    </xf>
    <xf numFmtId="9" fontId="0" fillId="0" borderId="0" xfId="0" applyNumberFormat="1"/>
    <xf numFmtId="0" fontId="2" fillId="5" borderId="1" xfId="0" applyFont="1" applyFill="1" applyBorder="1" applyAlignment="1">
      <alignment horizontal="left" vertical="center" wrapText="1" readingOrder="1"/>
    </xf>
    <xf numFmtId="0" fontId="0" fillId="6" borderId="0" xfId="0" applyFill="1"/>
    <xf numFmtId="0" fontId="5" fillId="6" borderId="0" xfId="0" applyFont="1" applyFill="1"/>
    <xf numFmtId="0" fontId="1" fillId="6" borderId="0" xfId="0" applyFont="1" applyFill="1"/>
    <xf numFmtId="0" fontId="5" fillId="0" borderId="0" xfId="0" applyFont="1" applyFill="1"/>
    <xf numFmtId="3" fontId="1" fillId="0" borderId="0" xfId="0" applyNumberFormat="1" applyFont="1"/>
    <xf numFmtId="3" fontId="1" fillId="7" borderId="0" xfId="0" applyNumberFormat="1" applyFont="1" applyFill="1"/>
    <xf numFmtId="0" fontId="0" fillId="7" borderId="0" xfId="0" applyFill="1"/>
    <xf numFmtId="3" fontId="1" fillId="7" borderId="0" xfId="0" applyNumberFormat="1" applyFont="1" applyFill="1" applyBorder="1"/>
    <xf numFmtId="9" fontId="1" fillId="7" borderId="0" xfId="1" quotePrefix="1" applyFont="1" applyFill="1" applyBorder="1" applyAlignment="1">
      <alignment horizontal="center"/>
    </xf>
    <xf numFmtId="9" fontId="1" fillId="7" borderId="0" xfId="1" quotePrefix="1" applyFont="1" applyFill="1" applyBorder="1"/>
    <xf numFmtId="4" fontId="1" fillId="7" borderId="0" xfId="1" applyNumberFormat="1" applyFont="1" applyFill="1" applyBorder="1" applyAlignment="1">
      <alignment horizontal="center"/>
    </xf>
    <xf numFmtId="9" fontId="1" fillId="7" borderId="0" xfId="1" applyFont="1" applyFill="1" applyBorder="1"/>
    <xf numFmtId="4" fontId="1" fillId="7" borderId="0" xfId="1" applyNumberFormat="1" applyFont="1" applyFill="1" applyBorder="1"/>
    <xf numFmtId="3" fontId="1" fillId="7" borderId="0" xfId="0" applyNumberFormat="1" applyFont="1" applyFill="1" applyBorder="1" applyAlignment="1">
      <alignment horizontal="right"/>
    </xf>
    <xf numFmtId="10" fontId="1" fillId="7" borderId="0" xfId="1" applyNumberFormat="1" applyFont="1" applyFill="1" applyBorder="1" applyAlignment="1">
      <alignment horizontal="left"/>
    </xf>
    <xf numFmtId="4" fontId="1" fillId="7" borderId="0" xfId="0" applyNumberFormat="1" applyFont="1" applyFill="1" applyBorder="1"/>
    <xf numFmtId="0" fontId="2" fillId="2" borderId="1" xfId="0" applyFont="1" applyFill="1" applyBorder="1" applyAlignment="1">
      <alignment horizontal="center" vertical="center" wrapText="1" readingOrder="1"/>
    </xf>
    <xf numFmtId="3" fontId="5" fillId="7" borderId="2" xfId="0" applyNumberFormat="1" applyFont="1" applyFill="1" applyBorder="1"/>
    <xf numFmtId="4" fontId="5" fillId="7" borderId="2" xfId="1" applyNumberFormat="1" applyFont="1" applyFill="1" applyBorder="1"/>
    <xf numFmtId="3" fontId="5" fillId="7" borderId="0" xfId="1" applyNumberFormat="1" applyFont="1" applyFill="1" applyBorder="1" applyAlignment="1">
      <alignment horizontal="center"/>
    </xf>
    <xf numFmtId="4" fontId="5" fillId="7" borderId="0" xfId="1" applyNumberFormat="1" applyFont="1" applyFill="1" applyBorder="1" applyAlignment="1">
      <alignment horizontal="center"/>
    </xf>
    <xf numFmtId="3" fontId="1" fillId="6" borderId="0" xfId="0" applyNumberFormat="1" applyFont="1" applyFill="1"/>
    <xf numFmtId="3" fontId="1" fillId="6" borderId="4" xfId="0" applyNumberFormat="1" applyFont="1" applyFill="1" applyBorder="1"/>
    <xf numFmtId="3" fontId="1" fillId="6" borderId="0" xfId="0" applyNumberFormat="1" applyFont="1" applyFill="1" applyBorder="1"/>
    <xf numFmtId="3" fontId="5" fillId="3" borderId="0" xfId="0" applyNumberFormat="1" applyFont="1" applyFill="1"/>
    <xf numFmtId="3" fontId="5" fillId="0" borderId="0" xfId="0" applyNumberFormat="1" applyFont="1"/>
    <xf numFmtId="3" fontId="6" fillId="7" borderId="0" xfId="0" applyNumberFormat="1" applyFont="1" applyFill="1"/>
    <xf numFmtId="3" fontId="2" fillId="7" borderId="0" xfId="0" applyNumberFormat="1" applyFont="1" applyFill="1" applyBorder="1" applyAlignment="1">
      <alignment horizontal="center"/>
    </xf>
    <xf numFmtId="10" fontId="2" fillId="7" borderId="0" xfId="1" applyNumberFormat="1" applyFont="1" applyFill="1" applyBorder="1" applyAlignment="1">
      <alignment horizontal="center"/>
    </xf>
    <xf numFmtId="3" fontId="6" fillId="7" borderId="0" xfId="0" applyNumberFormat="1" applyFont="1" applyFill="1" applyBorder="1"/>
    <xf numFmtId="3" fontId="2" fillId="7" borderId="0" xfId="0" applyNumberFormat="1" applyFont="1" applyFill="1" applyBorder="1"/>
    <xf numFmtId="0" fontId="1" fillId="7" borderId="0" xfId="0" applyFont="1" applyFill="1"/>
    <xf numFmtId="3" fontId="5" fillId="7" borderId="0" xfId="0" applyNumberFormat="1" applyFont="1" applyFill="1" applyBorder="1"/>
    <xf numFmtId="3" fontId="1" fillId="6" borderId="0" xfId="0" applyNumberFormat="1" applyFont="1" applyFill="1" applyAlignment="1">
      <alignment horizontal="right"/>
    </xf>
    <xf numFmtId="3" fontId="2" fillId="6" borderId="3" xfId="0" applyNumberFormat="1" applyFont="1" applyFill="1" applyBorder="1"/>
    <xf numFmtId="3" fontId="6" fillId="6" borderId="0" xfId="0" applyNumberFormat="1" applyFont="1" applyFill="1"/>
    <xf numFmtId="3" fontId="7" fillId="6" borderId="2" xfId="0" applyNumberFormat="1" applyFont="1" applyFill="1" applyBorder="1"/>
    <xf numFmtId="3" fontId="2" fillId="6" borderId="2" xfId="0" applyNumberFormat="1" applyFont="1" applyFill="1" applyBorder="1" applyAlignment="1">
      <alignment horizontal="center"/>
    </xf>
    <xf numFmtId="3" fontId="2" fillId="6" borderId="0" xfId="0" applyNumberFormat="1" applyFont="1" applyFill="1" applyBorder="1" applyAlignment="1">
      <alignment horizontal="center"/>
    </xf>
    <xf numFmtId="10" fontId="2" fillId="6" borderId="0" xfId="1" applyNumberFormat="1" applyFont="1" applyFill="1" applyBorder="1" applyAlignment="1">
      <alignment horizontal="center"/>
    </xf>
    <xf numFmtId="3" fontId="5" fillId="6" borderId="0" xfId="0" applyNumberFormat="1" applyFont="1" applyFill="1"/>
    <xf numFmtId="0" fontId="2" fillId="6" borderId="0" xfId="0" applyFont="1" applyFill="1"/>
    <xf numFmtId="3" fontId="2" fillId="6" borderId="0" xfId="0" applyNumberFormat="1" applyFont="1" applyFill="1"/>
    <xf numFmtId="0" fontId="2" fillId="4" borderId="1"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8" fillId="0" borderId="0" xfId="0" applyFont="1" applyAlignment="1">
      <alignment horizontal="center"/>
    </xf>
    <xf numFmtId="3" fontId="10" fillId="7" borderId="0" xfId="0" applyNumberFormat="1" applyFont="1" applyFill="1" applyBorder="1" applyAlignment="1">
      <alignment horizontal="center"/>
    </xf>
    <xf numFmtId="3" fontId="2" fillId="6" borderId="5" xfId="0" applyNumberFormat="1" applyFont="1" applyFill="1" applyBorder="1" applyAlignment="1">
      <alignment horizontal="center"/>
    </xf>
    <xf numFmtId="3" fontId="1" fillId="6" borderId="0" xfId="0" applyNumberFormat="1" applyFont="1" applyFill="1" applyAlignment="1">
      <alignment horizontal="center"/>
    </xf>
    <xf numFmtId="3" fontId="5" fillId="6" borderId="0" xfId="0" applyNumberFormat="1" applyFont="1" applyFill="1" applyAlignment="1">
      <alignment horizontal="right"/>
    </xf>
    <xf numFmtId="0" fontId="1" fillId="6" borderId="0" xfId="0" applyFont="1" applyFill="1" applyAlignment="1">
      <alignment horizontal="center"/>
    </xf>
    <xf numFmtId="9" fontId="1" fillId="6" borderId="0" xfId="1" applyFont="1" applyFill="1" applyAlignment="1">
      <alignment horizontal="center"/>
    </xf>
    <xf numFmtId="2" fontId="1" fillId="6" borderId="0" xfId="0" applyNumberFormat="1" applyFont="1" applyFill="1" applyAlignment="1">
      <alignment horizontal="center"/>
    </xf>
    <xf numFmtId="9" fontId="1" fillId="6" borderId="0" xfId="0" applyNumberFormat="1" applyFont="1" applyFill="1" applyAlignment="1">
      <alignment horizontal="center"/>
    </xf>
    <xf numFmtId="0" fontId="1" fillId="0" borderId="0" xfId="0" applyFont="1" applyAlignment="1">
      <alignment horizontal="center"/>
    </xf>
    <xf numFmtId="3" fontId="1" fillId="0" borderId="0" xfId="0" applyNumberFormat="1" applyFont="1" applyFill="1" applyAlignment="1">
      <alignment horizontal="center"/>
    </xf>
    <xf numFmtId="9" fontId="1" fillId="0" borderId="0" xfId="1" applyFont="1" applyFill="1" applyAlignment="1">
      <alignment horizontal="center"/>
    </xf>
    <xf numFmtId="3" fontId="1" fillId="0" borderId="0" xfId="0" applyNumberFormat="1" applyFont="1" applyAlignment="1">
      <alignment horizontal="center"/>
    </xf>
    <xf numFmtId="0" fontId="12" fillId="2" borderId="1" xfId="0" applyFont="1" applyFill="1" applyBorder="1" applyAlignment="1">
      <alignment horizontal="center" vertical="center" wrapText="1" readingOrder="1"/>
    </xf>
    <xf numFmtId="3" fontId="1" fillId="7" borderId="0" xfId="1" applyNumberFormat="1" applyFont="1" applyFill="1" applyBorder="1" applyAlignment="1">
      <alignment horizontal="center"/>
    </xf>
    <xf numFmtId="4" fontId="1" fillId="7" borderId="0" xfId="0" applyNumberFormat="1" applyFont="1" applyFill="1" applyBorder="1" applyAlignment="1">
      <alignment horizontal="center"/>
    </xf>
    <xf numFmtId="3" fontId="5" fillId="7" borderId="2" xfId="0" applyNumberFormat="1" applyFont="1" applyFill="1" applyBorder="1" applyAlignment="1">
      <alignment horizontal="center"/>
    </xf>
    <xf numFmtId="4" fontId="5" fillId="7" borderId="2" xfId="0" applyNumberFormat="1" applyFont="1" applyFill="1" applyBorder="1" applyAlignment="1">
      <alignment horizontal="center"/>
    </xf>
    <xf numFmtId="0" fontId="3" fillId="0" borderId="0" xfId="0" applyFont="1" applyAlignment="1">
      <alignment horizontal="justify"/>
    </xf>
    <xf numFmtId="0" fontId="2" fillId="4" borderId="1" xfId="0" applyFont="1" applyFill="1" applyBorder="1" applyAlignment="1">
      <alignment horizontal="center" vertical="center" wrapText="1" readingOrder="1"/>
    </xf>
    <xf numFmtId="0" fontId="9" fillId="0" borderId="0" xfId="0" applyFont="1" applyAlignment="1">
      <alignment horizontal="center"/>
    </xf>
    <xf numFmtId="0" fontId="2" fillId="2" borderId="1" xfId="0" applyFont="1" applyFill="1" applyBorder="1" applyAlignment="1">
      <alignment horizontal="center" vertical="center" wrapText="1" readingOrder="1"/>
    </xf>
    <xf numFmtId="0" fontId="13" fillId="0" borderId="0" xfId="0" applyFont="1" applyAlignment="1">
      <alignment horizontal="justify"/>
    </xf>
    <xf numFmtId="0" fontId="0" fillId="0" borderId="0" xfId="0" applyAlignment="1">
      <alignment horizontal="center" wrapText="1"/>
    </xf>
  </cellXfs>
  <cellStyles count="2">
    <cellStyle name="Normal" xfId="0" builtinId="0"/>
    <cellStyle name="Porcentaje" xfId="1" builtinId="5"/>
  </cellStyles>
  <dxfs count="0"/>
  <tableStyles count="0" defaultTableStyle="TableStyleMedium2" defaultPivotStyle="PivotStyleLight16"/>
  <colors>
    <mruColors>
      <color rgb="FFE9ED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115" zoomScaleNormal="115" workbookViewId="0">
      <selection sqref="A1:E2"/>
    </sheetView>
  </sheetViews>
  <sheetFormatPr baseColWidth="10" defaultRowHeight="15" x14ac:dyDescent="0.25"/>
  <cols>
    <col min="1" max="1" width="28.5703125" customWidth="1"/>
    <col min="2" max="2" width="12.7109375" customWidth="1"/>
    <col min="3" max="3" width="25.85546875" customWidth="1"/>
    <col min="4" max="4" width="8.42578125" customWidth="1"/>
    <col min="5" max="5" width="27" customWidth="1"/>
    <col min="6" max="6" width="15.85546875" bestFit="1" customWidth="1"/>
    <col min="7" max="7" width="13.5703125" bestFit="1" customWidth="1"/>
    <col min="8" max="8" width="13.42578125" customWidth="1"/>
    <col min="10" max="10" width="15.85546875" customWidth="1"/>
    <col min="11" max="11" width="16.85546875" customWidth="1"/>
    <col min="15" max="17" width="11.42578125" customWidth="1"/>
  </cols>
  <sheetData>
    <row r="1" spans="1:6" ht="23.25" x14ac:dyDescent="0.35">
      <c r="A1" s="1"/>
      <c r="B1" s="63" t="s">
        <v>46</v>
      </c>
      <c r="C1" s="63"/>
      <c r="D1" s="63"/>
      <c r="E1" s="63"/>
    </row>
    <row r="2" spans="1:6" ht="18.75" x14ac:dyDescent="0.3">
      <c r="A2" s="83" t="s">
        <v>47</v>
      </c>
      <c r="B2" s="83"/>
      <c r="C2" s="83"/>
      <c r="D2" s="83"/>
      <c r="E2" s="83"/>
    </row>
    <row r="4" spans="1:6" ht="15.75" x14ac:dyDescent="0.25">
      <c r="A4" s="6" t="s">
        <v>1</v>
      </c>
      <c r="B4" s="7"/>
      <c r="C4" s="7"/>
      <c r="D4" s="7"/>
      <c r="E4" s="8"/>
      <c r="F4" s="7"/>
    </row>
    <row r="5" spans="1:6" x14ac:dyDescent="0.25">
      <c r="A5" s="8"/>
      <c r="B5" s="7"/>
      <c r="C5" s="7"/>
      <c r="D5" s="7"/>
    </row>
    <row r="6" spans="1:6" ht="15.75" x14ac:dyDescent="0.25">
      <c r="A6" s="6" t="s">
        <v>2</v>
      </c>
      <c r="B6" s="9">
        <v>50</v>
      </c>
      <c r="C6" s="9"/>
      <c r="D6" s="9"/>
    </row>
    <row r="7" spans="1:6" ht="15.75" x14ac:dyDescent="0.25">
      <c r="A7" s="42" t="s">
        <v>39</v>
      </c>
      <c r="B7" s="10">
        <v>100</v>
      </c>
      <c r="C7" s="10" t="s">
        <v>4</v>
      </c>
      <c r="D7" s="9"/>
      <c r="E7" s="6"/>
      <c r="F7" s="9"/>
    </row>
    <row r="8" spans="1:6" ht="15.75" x14ac:dyDescent="0.25">
      <c r="A8" s="6" t="s">
        <v>3</v>
      </c>
      <c r="B8" s="9">
        <v>10</v>
      </c>
      <c r="C8" s="9" t="s">
        <v>31</v>
      </c>
      <c r="D8" s="9"/>
      <c r="E8" s="6"/>
      <c r="F8" s="9"/>
    </row>
    <row r="9" spans="1:6" ht="16.5" thickBot="1" x14ac:dyDescent="0.3">
      <c r="A9" s="6"/>
      <c r="B9" s="9"/>
      <c r="C9" s="9"/>
      <c r="D9" s="9"/>
      <c r="E9" s="6"/>
      <c r="F9" s="9"/>
    </row>
    <row r="10" spans="1:6" ht="16.5" thickBot="1" x14ac:dyDescent="0.3">
      <c r="A10" s="2" t="s">
        <v>48</v>
      </c>
      <c r="B10" s="9"/>
      <c r="C10" s="2" t="s">
        <v>6</v>
      </c>
      <c r="E10" s="6"/>
      <c r="F10" s="9"/>
    </row>
    <row r="11" spans="1:6" ht="15.75" x14ac:dyDescent="0.25">
      <c r="A11" s="9" t="s">
        <v>7</v>
      </c>
      <c r="B11" s="9"/>
      <c r="C11" s="9" t="s">
        <v>10</v>
      </c>
      <c r="E11" s="6"/>
      <c r="F11" s="9"/>
    </row>
    <row r="12" spans="1:6" ht="15.75" x14ac:dyDescent="0.25">
      <c r="A12" s="9" t="s">
        <v>9</v>
      </c>
      <c r="B12" s="9"/>
      <c r="C12" s="9" t="s">
        <v>8</v>
      </c>
      <c r="F12" s="9"/>
    </row>
    <row r="13" spans="1:6" ht="16.5" thickBot="1" x14ac:dyDescent="0.3">
      <c r="B13" s="9"/>
      <c r="C13" s="9"/>
      <c r="D13" s="9"/>
      <c r="E13" s="6"/>
      <c r="F13" s="9"/>
    </row>
    <row r="14" spans="1:6" ht="16.5" customHeight="1" thickBot="1" x14ac:dyDescent="0.3">
      <c r="A14" s="14" t="s">
        <v>32</v>
      </c>
      <c r="B14" s="82" t="s">
        <v>6</v>
      </c>
      <c r="C14" s="82"/>
      <c r="D14" s="9"/>
      <c r="E14" s="82" t="s">
        <v>33</v>
      </c>
      <c r="F14" s="82"/>
    </row>
    <row r="15" spans="1:6" ht="16.5" thickBot="1" x14ac:dyDescent="0.3">
      <c r="A15" s="11" t="s">
        <v>5</v>
      </c>
      <c r="B15" s="61" t="s">
        <v>8</v>
      </c>
      <c r="C15" s="61" t="s">
        <v>10</v>
      </c>
      <c r="D15" s="9"/>
      <c r="E15" s="6"/>
      <c r="F15" s="9"/>
    </row>
    <row r="16" spans="1:6" ht="15.75" x14ac:dyDescent="0.25">
      <c r="A16" s="6" t="s">
        <v>7</v>
      </c>
      <c r="B16" s="13"/>
      <c r="C16" s="15">
        <v>1</v>
      </c>
      <c r="D16" s="9"/>
      <c r="E16" s="6" t="s">
        <v>11</v>
      </c>
      <c r="F16" s="10">
        <v>18250</v>
      </c>
    </row>
    <row r="17" spans="1:6" ht="15.75" x14ac:dyDescent="0.25">
      <c r="A17" s="6" t="s">
        <v>9</v>
      </c>
      <c r="B17" s="15">
        <v>1</v>
      </c>
      <c r="C17" s="13"/>
      <c r="D17" s="9"/>
      <c r="E17" s="6" t="s">
        <v>12</v>
      </c>
      <c r="F17" s="10">
        <v>14600</v>
      </c>
    </row>
    <row r="18" spans="1:6" ht="15.75" x14ac:dyDescent="0.25">
      <c r="A18" s="6" t="s">
        <v>14</v>
      </c>
      <c r="B18" s="15">
        <v>1</v>
      </c>
      <c r="C18" s="15">
        <v>1</v>
      </c>
      <c r="D18" s="9"/>
      <c r="E18" s="6" t="s">
        <v>13</v>
      </c>
      <c r="F18" s="12">
        <f>+F17/F16</f>
        <v>0.8</v>
      </c>
    </row>
    <row r="19" spans="1:6" ht="15.75" x14ac:dyDescent="0.25">
      <c r="A19" s="5"/>
      <c r="B19" s="1"/>
      <c r="C19" s="1"/>
      <c r="D19" s="1"/>
    </row>
    <row r="20" spans="1:6" ht="15.75" thickBot="1" x14ac:dyDescent="0.3">
      <c r="A20" s="3"/>
      <c r="E20" s="3"/>
    </row>
    <row r="21" spans="1:6" ht="16.5" thickBot="1" x14ac:dyDescent="0.3">
      <c r="A21" s="17" t="s">
        <v>15</v>
      </c>
      <c r="B21" s="17"/>
      <c r="C21" s="17" t="s">
        <v>8</v>
      </c>
      <c r="D21" s="17"/>
      <c r="E21" s="3"/>
    </row>
    <row r="22" spans="1:6" ht="15.75" x14ac:dyDescent="0.25">
      <c r="A22" s="19" t="s">
        <v>16</v>
      </c>
      <c r="B22" s="68">
        <v>20</v>
      </c>
      <c r="C22" s="19" t="s">
        <v>20</v>
      </c>
      <c r="D22" s="66">
        <v>7300</v>
      </c>
      <c r="E22" s="18"/>
    </row>
    <row r="23" spans="1:6" ht="15.75" x14ac:dyDescent="0.25">
      <c r="A23" s="19" t="s">
        <v>76</v>
      </c>
      <c r="B23" s="68">
        <f>+B24+B25</f>
        <v>250</v>
      </c>
      <c r="C23" s="19" t="s">
        <v>22</v>
      </c>
      <c r="D23" s="69">
        <v>0.1</v>
      </c>
      <c r="E23" s="3"/>
    </row>
    <row r="24" spans="1:6" ht="15.75" x14ac:dyDescent="0.25">
      <c r="A24" s="19" t="s">
        <v>18</v>
      </c>
      <c r="B24" s="68">
        <v>200</v>
      </c>
      <c r="C24" s="19" t="s">
        <v>18</v>
      </c>
      <c r="D24" s="70">
        <v>190.48</v>
      </c>
      <c r="E24" s="3"/>
    </row>
    <row r="25" spans="1:6" ht="15.75" x14ac:dyDescent="0.25">
      <c r="A25" s="19" t="s">
        <v>19</v>
      </c>
      <c r="B25" s="68">
        <v>50</v>
      </c>
      <c r="C25" s="19" t="s">
        <v>21</v>
      </c>
      <c r="D25" s="71">
        <v>0.05</v>
      </c>
      <c r="E25" s="3"/>
    </row>
    <row r="26" spans="1:6" ht="15.75" x14ac:dyDescent="0.25">
      <c r="A26" s="19" t="s">
        <v>50</v>
      </c>
      <c r="B26" s="68">
        <v>2</v>
      </c>
      <c r="C26" s="19" t="s">
        <v>19</v>
      </c>
      <c r="D26" s="68">
        <v>30</v>
      </c>
      <c r="E26" s="3"/>
    </row>
    <row r="27" spans="1:6" ht="15.75" x14ac:dyDescent="0.25">
      <c r="C27" s="19" t="s">
        <v>49</v>
      </c>
      <c r="D27" s="71">
        <v>0.5</v>
      </c>
      <c r="E27" s="3"/>
    </row>
    <row r="28" spans="1:6" ht="15.75" x14ac:dyDescent="0.25">
      <c r="C28" s="19" t="s">
        <v>50</v>
      </c>
      <c r="D28" s="68">
        <v>1.9</v>
      </c>
      <c r="E28" s="3"/>
    </row>
    <row r="29" spans="1:6" ht="15.75" x14ac:dyDescent="0.25">
      <c r="A29" s="5" t="s">
        <v>77</v>
      </c>
      <c r="B29" s="1"/>
      <c r="C29" s="5"/>
      <c r="D29" s="1"/>
      <c r="E29" s="3"/>
    </row>
    <row r="30" spans="1:6" ht="15.75" x14ac:dyDescent="0.25">
      <c r="A30" s="5" t="s">
        <v>57</v>
      </c>
      <c r="B30" s="72">
        <v>365</v>
      </c>
      <c r="C30" s="5"/>
      <c r="D30" s="1"/>
      <c r="E30" s="3"/>
    </row>
    <row r="31" spans="1:6" ht="15.75" x14ac:dyDescent="0.25">
      <c r="A31" s="19" t="s">
        <v>41</v>
      </c>
      <c r="B31" s="69">
        <v>1</v>
      </c>
      <c r="C31" s="1"/>
      <c r="D31" s="1"/>
      <c r="E31" s="3"/>
    </row>
    <row r="32" spans="1:6" ht="15.75" x14ac:dyDescent="0.25">
      <c r="A32" s="21" t="s">
        <v>23</v>
      </c>
      <c r="B32" s="73">
        <v>60</v>
      </c>
      <c r="C32" s="1"/>
      <c r="D32" s="1"/>
      <c r="E32" s="3"/>
    </row>
    <row r="33" spans="1:5" ht="15.75" x14ac:dyDescent="0.25">
      <c r="A33" s="21" t="s">
        <v>61</v>
      </c>
      <c r="B33" s="74">
        <v>0.2</v>
      </c>
      <c r="C33" s="1"/>
      <c r="D33" s="1"/>
      <c r="E33" s="3"/>
    </row>
    <row r="34" spans="1:5" x14ac:dyDescent="0.25">
      <c r="A34" s="3"/>
      <c r="B34" s="16"/>
      <c r="E34" s="3"/>
    </row>
    <row r="35" spans="1:5" ht="15.75" x14ac:dyDescent="0.25">
      <c r="A35" s="5" t="s">
        <v>78</v>
      </c>
      <c r="B35" s="75">
        <v>400000</v>
      </c>
      <c r="E35" s="3"/>
    </row>
    <row r="36" spans="1:5" ht="15.75" x14ac:dyDescent="0.25">
      <c r="A36" s="60" t="s">
        <v>44</v>
      </c>
      <c r="B36" s="66">
        <v>10</v>
      </c>
    </row>
    <row r="37" spans="1:5" ht="15.75" x14ac:dyDescent="0.25">
      <c r="A37" s="19" t="s">
        <v>50</v>
      </c>
      <c r="B37" s="66">
        <v>2</v>
      </c>
    </row>
  </sheetData>
  <mergeCells count="3">
    <mergeCell ref="B14:C14"/>
    <mergeCell ref="E14:F14"/>
    <mergeCell ref="A2:E2"/>
  </mergeCells>
  <pageMargins left="0.70866141732283472" right="0.70866141732283472" top="0.74803149606299213" bottom="0.74803149606299213" header="0.31496062992125984" footer="0.31496062992125984"/>
  <pageSetup paperSize="9" scale="60"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
  <sheetViews>
    <sheetView zoomScale="82" zoomScaleNormal="82" workbookViewId="0">
      <selection sqref="A1:F2"/>
    </sheetView>
  </sheetViews>
  <sheetFormatPr baseColWidth="10" defaultRowHeight="15" x14ac:dyDescent="0.25"/>
  <cols>
    <col min="1" max="1" width="19.5703125" customWidth="1"/>
    <col min="2" max="2" width="23.42578125" customWidth="1"/>
    <col min="3" max="3" width="16.7109375" customWidth="1"/>
    <col min="4" max="4" width="20.5703125" customWidth="1"/>
    <col min="5" max="5" width="12.140625" customWidth="1"/>
    <col min="6" max="6" width="14.7109375" customWidth="1"/>
    <col min="7" max="7" width="14" customWidth="1"/>
    <col min="8" max="8" width="15" customWidth="1"/>
  </cols>
  <sheetData>
    <row r="1" spans="1:14" ht="23.25" x14ac:dyDescent="0.35">
      <c r="A1" s="43"/>
      <c r="B1" s="1"/>
      <c r="C1" s="63" t="s">
        <v>46</v>
      </c>
      <c r="D1" s="63"/>
      <c r="E1" s="63"/>
      <c r="F1" s="63"/>
      <c r="G1" s="22"/>
      <c r="H1" s="22"/>
      <c r="I1" s="22"/>
      <c r="J1" s="1"/>
      <c r="K1" s="1"/>
      <c r="L1" s="1"/>
      <c r="M1" s="1"/>
      <c r="N1" s="1"/>
    </row>
    <row r="2" spans="1:14" ht="18.75" x14ac:dyDescent="0.3">
      <c r="A2" s="22"/>
      <c r="B2" s="83" t="s">
        <v>47</v>
      </c>
      <c r="C2" s="83"/>
      <c r="D2" s="83"/>
      <c r="E2" s="83"/>
      <c r="F2" s="83"/>
      <c r="G2" s="22"/>
      <c r="H2" s="22"/>
      <c r="I2" s="22"/>
      <c r="J2" s="1"/>
      <c r="K2" s="1"/>
      <c r="L2" s="1"/>
      <c r="M2" s="1"/>
      <c r="N2" s="1"/>
    </row>
    <row r="3" spans="1:14" ht="15.75" x14ac:dyDescent="0.25">
      <c r="A3" s="44" t="s">
        <v>79</v>
      </c>
      <c r="B3" s="23"/>
      <c r="C3" s="23"/>
      <c r="D3" s="23"/>
      <c r="E3" s="23"/>
      <c r="F3" s="23"/>
      <c r="G3" s="23"/>
      <c r="H3" s="23"/>
      <c r="I3" s="23"/>
      <c r="J3" s="49"/>
      <c r="K3" s="49"/>
      <c r="L3" s="1"/>
      <c r="M3" s="1"/>
      <c r="N3" s="1"/>
    </row>
    <row r="4" spans="1:14" ht="16.5" thickBot="1" x14ac:dyDescent="0.3">
      <c r="A4" s="23"/>
      <c r="B4" s="23"/>
      <c r="C4" s="23"/>
      <c r="D4" s="23"/>
      <c r="E4" s="23"/>
      <c r="F4" s="23"/>
      <c r="G4" s="23"/>
      <c r="H4" s="23"/>
      <c r="I4" s="23"/>
      <c r="J4" s="49"/>
      <c r="K4" s="49"/>
      <c r="L4" s="1"/>
      <c r="M4" s="1"/>
      <c r="N4" s="1"/>
    </row>
    <row r="5" spans="1:14" ht="16.5" thickBot="1" x14ac:dyDescent="0.3">
      <c r="A5" s="2" t="s">
        <v>20</v>
      </c>
      <c r="B5" s="45"/>
      <c r="C5" s="25"/>
      <c r="D5" s="2" t="s">
        <v>24</v>
      </c>
      <c r="E5" s="45"/>
      <c r="F5" s="25"/>
      <c r="G5" s="25"/>
      <c r="H5" s="25"/>
      <c r="I5" s="25"/>
      <c r="J5" s="49"/>
      <c r="K5" s="49"/>
      <c r="L5" s="1"/>
      <c r="M5" s="1"/>
      <c r="N5" s="1"/>
    </row>
    <row r="6" spans="1:14" ht="15.75" x14ac:dyDescent="0.25">
      <c r="A6" s="25" t="s">
        <v>11</v>
      </c>
      <c r="B6" s="45">
        <f>50*365</f>
        <v>18250</v>
      </c>
      <c r="C6" s="25"/>
      <c r="D6" s="25" t="s">
        <v>55</v>
      </c>
      <c r="E6" s="45">
        <f>+B6*2</f>
        <v>36500</v>
      </c>
      <c r="F6" s="25"/>
      <c r="G6" s="25"/>
      <c r="H6" s="25"/>
      <c r="I6" s="25"/>
      <c r="J6" s="49"/>
      <c r="K6" s="49"/>
      <c r="L6" s="1"/>
      <c r="M6" s="1"/>
      <c r="N6" s="1"/>
    </row>
    <row r="7" spans="1:14" ht="15.75" x14ac:dyDescent="0.25">
      <c r="A7" s="25" t="s">
        <v>12</v>
      </c>
      <c r="B7" s="45">
        <f>20*365+1.1*'Datos de inicio'!D22</f>
        <v>15330</v>
      </c>
      <c r="C7" s="25"/>
      <c r="D7" s="25" t="s">
        <v>53</v>
      </c>
      <c r="E7" s="45">
        <f>+D14</f>
        <v>29857</v>
      </c>
      <c r="F7" s="25"/>
      <c r="G7" s="25"/>
      <c r="H7" s="25"/>
      <c r="I7" s="25"/>
      <c r="J7" s="49"/>
      <c r="K7" s="49"/>
      <c r="L7" s="1"/>
      <c r="M7" s="1"/>
      <c r="N7" s="1"/>
    </row>
    <row r="8" spans="1:14" ht="15.75" x14ac:dyDescent="0.25">
      <c r="A8" s="25" t="s">
        <v>52</v>
      </c>
      <c r="B8" s="46">
        <f>+B7/B6</f>
        <v>0.84</v>
      </c>
      <c r="C8" s="25"/>
      <c r="D8" s="25" t="s">
        <v>54</v>
      </c>
      <c r="E8" s="46">
        <f>+E7/E6</f>
        <v>0.81799999999999995</v>
      </c>
      <c r="F8" s="25"/>
      <c r="G8" s="25"/>
      <c r="H8" s="25"/>
      <c r="I8" s="25"/>
      <c r="J8" s="49"/>
      <c r="K8" s="49"/>
      <c r="L8" s="1"/>
      <c r="M8" s="1"/>
      <c r="N8" s="1"/>
    </row>
    <row r="9" spans="1:14" ht="15.75" x14ac:dyDescent="0.25">
      <c r="A9" s="25"/>
      <c r="B9" s="25"/>
      <c r="C9" s="25"/>
      <c r="D9" s="25"/>
      <c r="E9" s="25"/>
      <c r="F9" s="25"/>
      <c r="G9" s="25"/>
      <c r="H9" s="25"/>
      <c r="I9" s="25"/>
      <c r="J9" s="49"/>
      <c r="K9" s="49"/>
      <c r="L9" s="1"/>
      <c r="M9" s="1"/>
      <c r="N9" s="1"/>
    </row>
    <row r="10" spans="1:14" ht="16.5" thickBot="1" x14ac:dyDescent="0.3">
      <c r="A10" s="47" t="s">
        <v>58</v>
      </c>
      <c r="B10" s="25"/>
      <c r="C10" s="25"/>
      <c r="D10" s="25"/>
      <c r="E10" s="25"/>
      <c r="F10" s="47" t="s">
        <v>25</v>
      </c>
      <c r="G10" s="25"/>
      <c r="H10" s="25"/>
      <c r="I10" s="25"/>
      <c r="J10" s="49"/>
      <c r="K10" s="49"/>
      <c r="L10" s="1"/>
      <c r="M10" s="1"/>
      <c r="N10" s="1"/>
    </row>
    <row r="11" spans="1:14" ht="16.5" thickBot="1" x14ac:dyDescent="0.3">
      <c r="A11" s="47"/>
      <c r="B11" s="25"/>
      <c r="C11" s="34" t="s">
        <v>26</v>
      </c>
      <c r="D11" s="34" t="s">
        <v>24</v>
      </c>
      <c r="E11" s="25"/>
      <c r="F11" s="25"/>
      <c r="G11" s="84" t="s">
        <v>6</v>
      </c>
      <c r="H11" s="84"/>
      <c r="I11" s="25"/>
      <c r="J11" s="49"/>
      <c r="K11" s="49"/>
      <c r="L11" s="1"/>
      <c r="M11" s="1"/>
      <c r="N11" s="1"/>
    </row>
    <row r="12" spans="1:14" ht="16.5" thickBot="1" x14ac:dyDescent="0.3">
      <c r="A12" s="50" t="s">
        <v>34</v>
      </c>
      <c r="B12" s="26" t="s">
        <v>56</v>
      </c>
      <c r="C12" s="25">
        <f>+'Datos de inicio'!D22+'Datos de inicio'!D23*'Datos de inicio'!D22</f>
        <v>8030</v>
      </c>
      <c r="D12" s="25">
        <f>+C12*1.9</f>
        <v>15257</v>
      </c>
      <c r="E12" s="25"/>
      <c r="F12" s="2" t="s">
        <v>5</v>
      </c>
      <c r="G12" s="64" t="s">
        <v>34</v>
      </c>
      <c r="H12" s="64" t="s">
        <v>35</v>
      </c>
      <c r="I12" s="25"/>
      <c r="J12" s="49"/>
      <c r="K12" s="49"/>
      <c r="L12" s="1"/>
      <c r="M12" s="1"/>
      <c r="N12" s="1"/>
    </row>
    <row r="13" spans="1:14" ht="16.5" thickBot="1" x14ac:dyDescent="0.3">
      <c r="A13" s="50" t="s">
        <v>35</v>
      </c>
      <c r="B13" s="27" t="s">
        <v>27</v>
      </c>
      <c r="C13" s="25">
        <f>+'Datos de inicio'!B22*'Datos de inicio'!B30</f>
        <v>7300</v>
      </c>
      <c r="D13" s="25">
        <f>+C13*2</f>
        <v>14600</v>
      </c>
      <c r="E13" s="25"/>
      <c r="F13" s="48" t="s">
        <v>37</v>
      </c>
      <c r="G13" s="28">
        <v>200</v>
      </c>
      <c r="H13" s="28" t="s">
        <v>0</v>
      </c>
      <c r="I13" s="25"/>
      <c r="J13" s="49"/>
      <c r="K13" s="49"/>
      <c r="L13" s="1"/>
      <c r="M13" s="1"/>
      <c r="N13" s="1"/>
    </row>
    <row r="14" spans="1:14" ht="16.5" thickBot="1" x14ac:dyDescent="0.3">
      <c r="A14" s="25"/>
      <c r="B14" s="29"/>
      <c r="C14" s="35">
        <f>SUM(C12:C13)</f>
        <v>15330</v>
      </c>
      <c r="D14" s="35">
        <f>SUM(D12:D13)</f>
        <v>29857</v>
      </c>
      <c r="E14" s="25"/>
      <c r="F14" s="48" t="s">
        <v>36</v>
      </c>
      <c r="G14" s="28" t="s">
        <v>0</v>
      </c>
      <c r="H14" s="28">
        <v>200</v>
      </c>
      <c r="I14" s="25"/>
      <c r="J14" s="49"/>
      <c r="K14" s="49"/>
      <c r="L14" s="1"/>
      <c r="M14" s="1"/>
      <c r="N14" s="1"/>
    </row>
    <row r="15" spans="1:14" ht="15.75" x14ac:dyDescent="0.25">
      <c r="A15" s="25"/>
      <c r="B15" s="25"/>
      <c r="C15" s="25"/>
      <c r="D15" s="25"/>
      <c r="E15" s="25"/>
      <c r="G15" s="25"/>
      <c r="I15" s="25"/>
      <c r="J15" s="49"/>
      <c r="K15" s="49"/>
      <c r="L15" s="1"/>
      <c r="M15" s="1"/>
      <c r="N15" s="1"/>
    </row>
    <row r="16" spans="1:14" ht="15.75" x14ac:dyDescent="0.25">
      <c r="A16" s="47" t="s">
        <v>59</v>
      </c>
      <c r="B16" s="25"/>
      <c r="C16" s="25"/>
      <c r="D16" s="25"/>
      <c r="E16" s="47"/>
      <c r="F16" s="25"/>
      <c r="G16" s="25"/>
      <c r="H16" s="25"/>
      <c r="I16" s="25"/>
      <c r="J16" s="49"/>
      <c r="K16" s="49"/>
      <c r="L16" s="1"/>
      <c r="M16" s="1"/>
      <c r="N16" s="1"/>
    </row>
    <row r="17" spans="1:14" ht="16.5" thickBot="1" x14ac:dyDescent="0.3">
      <c r="A17" s="47"/>
      <c r="B17" s="25"/>
      <c r="C17" s="25"/>
      <c r="D17" s="25"/>
      <c r="E17" s="47"/>
      <c r="F17" s="25"/>
      <c r="G17" s="25"/>
      <c r="H17" s="25"/>
      <c r="I17" s="25"/>
      <c r="J17" s="49"/>
      <c r="K17" s="49"/>
      <c r="L17" s="1"/>
      <c r="M17" s="1"/>
      <c r="N17" s="1"/>
    </row>
    <row r="18" spans="1:14" ht="20.25" customHeight="1" thickBot="1" x14ac:dyDescent="0.3">
      <c r="A18" s="25"/>
      <c r="B18" s="76" t="s">
        <v>34</v>
      </c>
      <c r="C18" s="76" t="s">
        <v>35</v>
      </c>
      <c r="D18" s="76" t="s">
        <v>14</v>
      </c>
      <c r="E18" s="25"/>
      <c r="F18" s="25"/>
      <c r="G18" s="25"/>
      <c r="H18" s="25"/>
      <c r="I18" s="25"/>
      <c r="J18" s="49"/>
      <c r="K18" s="49"/>
      <c r="L18" s="1"/>
      <c r="M18" s="1"/>
      <c r="N18" s="1"/>
    </row>
    <row r="19" spans="1:14" ht="15.75" x14ac:dyDescent="0.25">
      <c r="A19" s="48" t="s">
        <v>36</v>
      </c>
      <c r="B19" s="28"/>
      <c r="C19" s="30">
        <f>+H14*C13</f>
        <v>1460000</v>
      </c>
      <c r="D19" s="30">
        <f>+B19+C19</f>
        <v>1460000</v>
      </c>
      <c r="E19" s="25"/>
      <c r="F19" s="25"/>
      <c r="G19" s="25"/>
      <c r="H19" s="25"/>
      <c r="I19" s="25"/>
      <c r="J19" s="49"/>
      <c r="K19" s="49"/>
      <c r="L19" s="1"/>
      <c r="M19" s="1"/>
      <c r="N19" s="1"/>
    </row>
    <row r="20" spans="1:14" ht="16.5" thickBot="1" x14ac:dyDescent="0.3">
      <c r="A20" s="48" t="s">
        <v>37</v>
      </c>
      <c r="B20" s="30">
        <f>+G13*C12</f>
        <v>1606000</v>
      </c>
      <c r="C20" s="25"/>
      <c r="D20" s="30">
        <f>+B20+C20</f>
        <v>1606000</v>
      </c>
      <c r="E20" s="25"/>
      <c r="F20" s="25"/>
      <c r="G20" s="25"/>
      <c r="H20" s="25"/>
      <c r="I20" s="25"/>
      <c r="J20" s="49"/>
      <c r="K20" s="49"/>
      <c r="L20" s="1"/>
      <c r="M20" s="1"/>
      <c r="N20" s="1"/>
    </row>
    <row r="21" spans="1:14" ht="16.5" thickBot="1" x14ac:dyDescent="0.3">
      <c r="A21" s="25"/>
      <c r="B21" s="36">
        <f>SUM(B19:B20)</f>
        <v>1606000</v>
      </c>
      <c r="C21" s="36">
        <f>SUM(C19:C20)</f>
        <v>1460000</v>
      </c>
      <c r="D21" s="36">
        <f>SUM(D19:D20)</f>
        <v>3066000</v>
      </c>
      <c r="E21" s="25"/>
      <c r="F21" s="25"/>
      <c r="G21" s="25"/>
      <c r="H21" s="25"/>
      <c r="I21" s="25"/>
      <c r="J21" s="49"/>
      <c r="K21" s="49"/>
      <c r="L21" s="1"/>
      <c r="M21" s="1"/>
      <c r="N21" s="1"/>
    </row>
    <row r="22" spans="1:14" ht="15.75" x14ac:dyDescent="0.25">
      <c r="A22" s="25"/>
      <c r="B22" s="25"/>
      <c r="C22" s="25"/>
      <c r="D22" s="25"/>
      <c r="E22" s="25"/>
      <c r="F22" s="25"/>
      <c r="G22" s="25"/>
      <c r="H22" s="25"/>
      <c r="I22" s="25"/>
      <c r="J22" s="49"/>
      <c r="K22" s="49"/>
      <c r="L22" s="1"/>
      <c r="M22" s="1"/>
      <c r="N22" s="1"/>
    </row>
    <row r="23" spans="1:14" ht="15.75" x14ac:dyDescent="0.25">
      <c r="A23" s="47" t="s">
        <v>60</v>
      </c>
      <c r="B23" s="25"/>
      <c r="C23" s="25"/>
      <c r="D23" s="25"/>
      <c r="E23" s="25"/>
      <c r="F23" s="25"/>
      <c r="G23" s="25"/>
      <c r="H23" s="25"/>
      <c r="I23" s="25"/>
      <c r="J23" s="49"/>
      <c r="K23" s="49"/>
      <c r="L23" s="1"/>
      <c r="M23" s="1"/>
      <c r="N23" s="1"/>
    </row>
    <row r="24" spans="1:14" ht="14.25" customHeight="1" thickBot="1" x14ac:dyDescent="0.3">
      <c r="A24" s="48"/>
      <c r="B24" s="25"/>
      <c r="C24" s="25"/>
      <c r="D24" s="25"/>
      <c r="E24" s="25"/>
      <c r="F24" s="25"/>
      <c r="G24" s="25"/>
      <c r="H24" s="25"/>
      <c r="I24" s="25"/>
      <c r="J24" s="49"/>
      <c r="K24" s="49"/>
      <c r="L24" s="1"/>
      <c r="M24" s="1"/>
      <c r="N24" s="1"/>
    </row>
    <row r="25" spans="1:14" ht="30" customHeight="1" thickBot="1" x14ac:dyDescent="0.3">
      <c r="A25" s="25"/>
      <c r="B25" s="2" t="s">
        <v>28</v>
      </c>
      <c r="C25" s="62" t="s">
        <v>4</v>
      </c>
      <c r="D25" s="62" t="s">
        <v>17</v>
      </c>
      <c r="E25" s="62" t="s">
        <v>29</v>
      </c>
      <c r="F25" s="62" t="s">
        <v>80</v>
      </c>
      <c r="G25" s="31"/>
      <c r="H25" s="32"/>
      <c r="I25" s="25"/>
      <c r="J25" s="49"/>
      <c r="K25" s="49"/>
      <c r="L25" s="1"/>
      <c r="M25" s="1"/>
      <c r="N25" s="1"/>
    </row>
    <row r="26" spans="1:14" ht="15.75" x14ac:dyDescent="0.25">
      <c r="A26" s="50" t="s">
        <v>34</v>
      </c>
      <c r="B26" s="28">
        <v>0.5</v>
      </c>
      <c r="C26" s="77">
        <f>+B26*D12</f>
        <v>7628.5</v>
      </c>
      <c r="D26" s="28">
        <v>30</v>
      </c>
      <c r="E26" s="78">
        <f>+C26*D26</f>
        <v>228855</v>
      </c>
      <c r="F26" s="78">
        <f>+E26*'Datos de inicio'!B33</f>
        <v>45771</v>
      </c>
      <c r="G26" s="31"/>
      <c r="H26" s="32"/>
      <c r="I26" s="25"/>
      <c r="J26" s="49"/>
      <c r="K26" s="49"/>
      <c r="L26" s="1"/>
      <c r="M26" s="1"/>
      <c r="N26" s="1"/>
    </row>
    <row r="27" spans="1:14" ht="16.5" thickBot="1" x14ac:dyDescent="0.3">
      <c r="A27" s="50" t="s">
        <v>35</v>
      </c>
      <c r="B27" s="28">
        <v>1</v>
      </c>
      <c r="C27" s="77">
        <f>+B27*D13</f>
        <v>14600</v>
      </c>
      <c r="D27" s="28">
        <v>25</v>
      </c>
      <c r="E27" s="78">
        <f>+D27*C27</f>
        <v>365000</v>
      </c>
      <c r="F27" s="78">
        <f>+E27*'Datos de inicio'!B33</f>
        <v>73000</v>
      </c>
      <c r="G27" s="25"/>
      <c r="H27" s="29"/>
      <c r="I27" s="25"/>
      <c r="J27" s="49"/>
      <c r="K27" s="49"/>
      <c r="L27" s="1"/>
      <c r="M27" s="1"/>
      <c r="N27" s="1"/>
    </row>
    <row r="28" spans="1:14" ht="16.5" thickBot="1" x14ac:dyDescent="0.3">
      <c r="A28" s="25"/>
      <c r="B28" s="25"/>
      <c r="C28" s="79">
        <f>+C26+C27</f>
        <v>22228.5</v>
      </c>
      <c r="D28" s="79"/>
      <c r="E28" s="80">
        <f>+E26+E27</f>
        <v>593855</v>
      </c>
      <c r="F28" s="80">
        <f>+F26+F27</f>
        <v>118771</v>
      </c>
      <c r="G28" s="25"/>
      <c r="H28" s="25"/>
      <c r="I28" s="25"/>
      <c r="J28" s="49"/>
      <c r="K28" s="49"/>
      <c r="L28" s="1"/>
      <c r="M28" s="1"/>
      <c r="N28" s="1"/>
    </row>
    <row r="29" spans="1:14" ht="15.75" x14ac:dyDescent="0.25">
      <c r="A29" s="25"/>
      <c r="B29" s="25"/>
      <c r="C29" s="25"/>
      <c r="D29" s="25"/>
      <c r="E29" s="25"/>
      <c r="F29" s="33"/>
      <c r="G29" s="25"/>
      <c r="H29" s="25"/>
      <c r="I29" s="25"/>
      <c r="J29" s="49"/>
      <c r="K29" s="49"/>
      <c r="L29" s="1"/>
      <c r="M29" s="1"/>
      <c r="N29" s="1"/>
    </row>
    <row r="30" spans="1:14" ht="15.75" x14ac:dyDescent="0.25">
      <c r="A30" s="47" t="s">
        <v>81</v>
      </c>
      <c r="B30" s="25"/>
      <c r="C30" s="25"/>
      <c r="D30" s="25"/>
      <c r="E30" s="25"/>
      <c r="F30" s="25"/>
      <c r="G30" s="25"/>
      <c r="H30" s="25"/>
      <c r="I30" s="25"/>
      <c r="J30" s="49"/>
      <c r="K30" s="49"/>
      <c r="L30" s="1"/>
      <c r="M30" s="1"/>
      <c r="N30" s="1"/>
    </row>
    <row r="31" spans="1:14" ht="9" customHeight="1" thickBot="1" x14ac:dyDescent="0.3">
      <c r="A31" s="25"/>
      <c r="B31" s="25"/>
      <c r="C31" s="25"/>
      <c r="D31" s="25"/>
      <c r="E31" s="25"/>
      <c r="F31" s="25"/>
      <c r="G31" s="25"/>
      <c r="H31" s="25"/>
      <c r="I31" s="25"/>
      <c r="J31" s="49"/>
      <c r="K31" s="49"/>
      <c r="L31" s="1"/>
      <c r="M31" s="1"/>
      <c r="N31" s="1"/>
    </row>
    <row r="32" spans="1:14" ht="32.25" thickBot="1" x14ac:dyDescent="0.3">
      <c r="A32" s="34" t="s">
        <v>4</v>
      </c>
      <c r="B32" s="34" t="s">
        <v>28</v>
      </c>
      <c r="C32" s="34" t="s">
        <v>62</v>
      </c>
      <c r="D32" s="34" t="s">
        <v>30</v>
      </c>
      <c r="E32" s="34" t="s">
        <v>63</v>
      </c>
      <c r="F32" s="25"/>
      <c r="G32" s="25"/>
      <c r="H32" s="25"/>
      <c r="I32" s="25"/>
      <c r="J32" s="49"/>
      <c r="K32" s="49"/>
      <c r="L32" s="1"/>
      <c r="M32" s="1"/>
      <c r="N32" s="1"/>
    </row>
    <row r="33" spans="1:14" ht="15.75" x14ac:dyDescent="0.25">
      <c r="A33" s="37">
        <f>+C28</f>
        <v>22228.5</v>
      </c>
      <c r="B33" s="38">
        <v>0.1</v>
      </c>
      <c r="C33" s="38">
        <f>+A33*B33</f>
        <v>2222.85</v>
      </c>
      <c r="D33" s="38">
        <v>60</v>
      </c>
      <c r="E33" s="38">
        <f>+D33*C33</f>
        <v>133371</v>
      </c>
      <c r="F33" s="25"/>
      <c r="G33" s="25"/>
      <c r="H33" s="25"/>
      <c r="I33" s="25"/>
      <c r="J33" s="49"/>
      <c r="K33" s="49"/>
      <c r="L33" s="1"/>
      <c r="M33" s="1"/>
      <c r="N33" s="1"/>
    </row>
    <row r="34" spans="1:14" x14ac:dyDescent="0.25">
      <c r="A34" s="24"/>
      <c r="B34" s="24"/>
      <c r="C34" s="24"/>
      <c r="D34" s="24"/>
      <c r="E34" s="24"/>
      <c r="F34" s="24"/>
      <c r="G34" s="24"/>
      <c r="H34" s="24"/>
      <c r="I34" s="24"/>
      <c r="J34" s="24"/>
      <c r="K34" s="24"/>
    </row>
    <row r="35" spans="1:14" x14ac:dyDescent="0.25">
      <c r="A35" s="24"/>
      <c r="B35" s="24"/>
      <c r="C35" s="24"/>
      <c r="D35" s="24"/>
      <c r="E35" s="24"/>
      <c r="F35" s="24"/>
      <c r="G35" s="24"/>
      <c r="H35" s="24"/>
      <c r="I35" s="24"/>
      <c r="J35" s="24"/>
      <c r="K35" s="24"/>
    </row>
    <row r="36" spans="1:14" x14ac:dyDescent="0.25">
      <c r="A36" s="24"/>
      <c r="B36" s="24"/>
      <c r="C36" s="24"/>
      <c r="D36" s="24"/>
      <c r="E36" s="24"/>
      <c r="F36" s="24"/>
      <c r="G36" s="24"/>
      <c r="H36" s="24"/>
      <c r="I36" s="24"/>
      <c r="J36" s="24"/>
      <c r="K36" s="24"/>
    </row>
    <row r="37" spans="1:14" x14ac:dyDescent="0.25">
      <c r="A37" s="24"/>
      <c r="B37" s="24"/>
      <c r="C37" s="24"/>
      <c r="D37" s="24"/>
      <c r="E37" s="24"/>
      <c r="F37" s="24"/>
      <c r="G37" s="24"/>
      <c r="H37" s="24"/>
      <c r="I37" s="24"/>
      <c r="J37" s="24"/>
      <c r="K37" s="24"/>
    </row>
    <row r="38" spans="1:14" x14ac:dyDescent="0.25">
      <c r="A38" s="24"/>
      <c r="B38" s="24"/>
      <c r="C38" s="24"/>
      <c r="D38" s="24"/>
      <c r="E38" s="24"/>
      <c r="F38" s="24"/>
      <c r="G38" s="24"/>
      <c r="H38" s="24"/>
      <c r="I38" s="24"/>
      <c r="J38" s="24"/>
      <c r="K38" s="24"/>
    </row>
    <row r="39" spans="1:14" x14ac:dyDescent="0.25">
      <c r="A39" s="24"/>
      <c r="B39" s="24"/>
      <c r="C39" s="24"/>
      <c r="D39" s="24"/>
      <c r="E39" s="24"/>
      <c r="F39" s="24"/>
      <c r="G39" s="24"/>
      <c r="H39" s="24"/>
      <c r="I39" s="24"/>
      <c r="J39" s="24"/>
      <c r="K39" s="24"/>
    </row>
    <row r="40" spans="1:14" x14ac:dyDescent="0.25">
      <c r="A40" s="24"/>
      <c r="B40" s="24"/>
      <c r="C40" s="24"/>
      <c r="D40" s="24"/>
      <c r="E40" s="24"/>
      <c r="F40" s="24"/>
      <c r="G40" s="24"/>
      <c r="H40" s="24"/>
      <c r="I40" s="24"/>
      <c r="J40" s="24"/>
      <c r="K40" s="24"/>
    </row>
    <row r="41" spans="1:14" x14ac:dyDescent="0.25">
      <c r="A41" s="24"/>
      <c r="B41" s="24"/>
      <c r="C41" s="24"/>
      <c r="D41" s="24"/>
      <c r="E41" s="24"/>
      <c r="F41" s="24"/>
      <c r="G41" s="24"/>
      <c r="H41" s="24"/>
      <c r="I41" s="24"/>
      <c r="J41" s="24"/>
      <c r="K41" s="24"/>
    </row>
    <row r="42" spans="1:14" x14ac:dyDescent="0.25">
      <c r="A42" s="24"/>
      <c r="B42" s="24"/>
      <c r="C42" s="24"/>
      <c r="D42" s="24"/>
      <c r="E42" s="24"/>
      <c r="F42" s="24"/>
      <c r="G42" s="24"/>
      <c r="H42" s="24"/>
      <c r="I42" s="24"/>
      <c r="J42" s="24"/>
      <c r="K42" s="24"/>
    </row>
    <row r="43" spans="1:14" x14ac:dyDescent="0.25">
      <c r="A43" s="24"/>
      <c r="B43" s="24"/>
      <c r="C43" s="24"/>
      <c r="D43" s="24"/>
      <c r="E43" s="24"/>
      <c r="F43" s="24"/>
      <c r="G43" s="24"/>
      <c r="H43" s="24"/>
      <c r="I43" s="24"/>
      <c r="J43" s="24"/>
      <c r="K43" s="24"/>
    </row>
    <row r="44" spans="1:14" x14ac:dyDescent="0.25">
      <c r="A44" s="24"/>
      <c r="B44" s="24"/>
      <c r="C44" s="24"/>
      <c r="D44" s="24"/>
      <c r="E44" s="24"/>
      <c r="F44" s="24"/>
      <c r="G44" s="24"/>
      <c r="H44" s="24"/>
      <c r="I44" s="24"/>
      <c r="J44" s="24"/>
      <c r="K44" s="24"/>
    </row>
    <row r="45" spans="1:14" x14ac:dyDescent="0.25">
      <c r="A45" s="24"/>
      <c r="B45" s="24"/>
      <c r="C45" s="24"/>
      <c r="D45" s="24"/>
      <c r="E45" s="24"/>
      <c r="F45" s="24"/>
      <c r="G45" s="24"/>
      <c r="H45" s="24"/>
      <c r="I45" s="24"/>
      <c r="J45" s="24"/>
      <c r="K45" s="24"/>
    </row>
    <row r="46" spans="1:14" x14ac:dyDescent="0.25">
      <c r="A46" s="24"/>
      <c r="B46" s="24"/>
      <c r="C46" s="24"/>
      <c r="D46" s="24"/>
      <c r="E46" s="24"/>
      <c r="F46" s="24"/>
      <c r="G46" s="24"/>
      <c r="H46" s="24"/>
      <c r="I46" s="24"/>
      <c r="J46" s="24"/>
      <c r="K46" s="24"/>
    </row>
    <row r="47" spans="1:14" x14ac:dyDescent="0.25">
      <c r="A47" s="24"/>
      <c r="B47" s="24"/>
      <c r="C47" s="24"/>
      <c r="D47" s="24"/>
      <c r="E47" s="24"/>
      <c r="F47" s="24"/>
      <c r="G47" s="24"/>
      <c r="H47" s="24"/>
      <c r="I47" s="24"/>
      <c r="J47" s="24"/>
      <c r="K47" s="24"/>
    </row>
    <row r="48" spans="1:14" x14ac:dyDescent="0.25">
      <c r="A48" s="24"/>
      <c r="B48" s="24"/>
      <c r="C48" s="24"/>
      <c r="D48" s="24"/>
      <c r="E48" s="24"/>
      <c r="F48" s="24"/>
      <c r="G48" s="24"/>
      <c r="H48" s="24"/>
      <c r="I48" s="24"/>
      <c r="J48" s="24"/>
      <c r="K48" s="24"/>
    </row>
    <row r="49" spans="1:11" x14ac:dyDescent="0.25">
      <c r="A49" s="24"/>
      <c r="B49" s="24"/>
      <c r="C49" s="24"/>
      <c r="D49" s="24"/>
      <c r="E49" s="24"/>
      <c r="F49" s="24"/>
      <c r="G49" s="24"/>
      <c r="H49" s="24"/>
      <c r="I49" s="24"/>
      <c r="J49" s="24"/>
      <c r="K49" s="24"/>
    </row>
    <row r="50" spans="1:11" x14ac:dyDescent="0.25">
      <c r="A50" s="24"/>
      <c r="B50" s="24"/>
      <c r="C50" s="24"/>
      <c r="D50" s="24"/>
      <c r="E50" s="24"/>
      <c r="F50" s="24"/>
      <c r="G50" s="24"/>
      <c r="H50" s="24"/>
      <c r="I50" s="24"/>
      <c r="J50" s="24"/>
      <c r="K50" s="24"/>
    </row>
    <row r="51" spans="1:11" x14ac:dyDescent="0.25">
      <c r="A51" s="24"/>
      <c r="B51" s="24"/>
      <c r="C51" s="24"/>
      <c r="D51" s="24"/>
      <c r="E51" s="24"/>
      <c r="F51" s="24"/>
      <c r="G51" s="24"/>
      <c r="H51" s="24"/>
      <c r="I51" s="24"/>
      <c r="J51" s="24"/>
      <c r="K51" s="24"/>
    </row>
    <row r="52" spans="1:11" x14ac:dyDescent="0.25">
      <c r="A52" s="24"/>
      <c r="B52" s="24"/>
      <c r="C52" s="24"/>
      <c r="D52" s="24"/>
      <c r="E52" s="24"/>
      <c r="F52" s="24"/>
      <c r="G52" s="24"/>
      <c r="H52" s="24"/>
      <c r="I52" s="24"/>
      <c r="J52" s="24"/>
      <c r="K52" s="24"/>
    </row>
    <row r="53" spans="1:11" x14ac:dyDescent="0.25">
      <c r="A53" s="24"/>
      <c r="B53" s="24"/>
      <c r="C53" s="24"/>
      <c r="D53" s="24"/>
      <c r="E53" s="24"/>
      <c r="F53" s="24"/>
      <c r="G53" s="24"/>
      <c r="H53" s="24"/>
      <c r="I53" s="24"/>
      <c r="J53" s="24"/>
      <c r="K53" s="24"/>
    </row>
    <row r="54" spans="1:11" x14ac:dyDescent="0.25">
      <c r="A54" s="24"/>
      <c r="B54" s="24"/>
      <c r="C54" s="24"/>
      <c r="D54" s="24"/>
      <c r="E54" s="24"/>
      <c r="F54" s="24"/>
      <c r="G54" s="24"/>
      <c r="H54" s="24"/>
      <c r="I54" s="24"/>
      <c r="J54" s="24"/>
      <c r="K54" s="24"/>
    </row>
    <row r="55" spans="1:11" x14ac:dyDescent="0.25">
      <c r="A55" s="24"/>
      <c r="B55" s="24"/>
      <c r="C55" s="24"/>
      <c r="D55" s="24"/>
      <c r="E55" s="24"/>
      <c r="F55" s="24"/>
      <c r="G55" s="24"/>
      <c r="H55" s="24"/>
      <c r="I55" s="24"/>
      <c r="J55" s="24"/>
      <c r="K55" s="24"/>
    </row>
    <row r="56" spans="1:11" x14ac:dyDescent="0.25">
      <c r="A56" s="24"/>
      <c r="B56" s="24"/>
      <c r="C56" s="24"/>
      <c r="D56" s="24"/>
      <c r="E56" s="24"/>
      <c r="F56" s="24"/>
      <c r="G56" s="24"/>
      <c r="H56" s="24"/>
      <c r="I56" s="24"/>
      <c r="J56" s="24"/>
      <c r="K56" s="24"/>
    </row>
    <row r="57" spans="1:11" x14ac:dyDescent="0.25">
      <c r="A57" s="24"/>
      <c r="B57" s="24"/>
      <c r="C57" s="24"/>
      <c r="D57" s="24"/>
      <c r="E57" s="24"/>
      <c r="F57" s="24"/>
      <c r="G57" s="24"/>
      <c r="H57" s="24"/>
      <c r="I57" s="24"/>
      <c r="J57" s="24"/>
      <c r="K57" s="24"/>
    </row>
    <row r="58" spans="1:11" x14ac:dyDescent="0.25">
      <c r="A58" s="24"/>
      <c r="B58" s="24"/>
      <c r="C58" s="24"/>
      <c r="D58" s="24"/>
      <c r="E58" s="24"/>
      <c r="F58" s="24"/>
      <c r="G58" s="24"/>
      <c r="H58" s="24"/>
      <c r="I58" s="24"/>
      <c r="J58" s="24"/>
      <c r="K58" s="24"/>
    </row>
    <row r="59" spans="1:11" x14ac:dyDescent="0.25">
      <c r="A59" s="24"/>
      <c r="B59" s="24"/>
      <c r="C59" s="24"/>
      <c r="D59" s="24"/>
      <c r="E59" s="24"/>
      <c r="F59" s="24"/>
      <c r="G59" s="24"/>
      <c r="H59" s="24"/>
      <c r="I59" s="24"/>
      <c r="J59" s="24"/>
      <c r="K59" s="24"/>
    </row>
    <row r="60" spans="1:11" x14ac:dyDescent="0.25">
      <c r="A60" s="24"/>
      <c r="B60" s="24"/>
      <c r="C60" s="24"/>
      <c r="D60" s="24"/>
      <c r="E60" s="24"/>
      <c r="F60" s="24"/>
      <c r="G60" s="24"/>
      <c r="H60" s="24"/>
      <c r="I60" s="24"/>
      <c r="J60" s="24"/>
      <c r="K60" s="24"/>
    </row>
    <row r="61" spans="1:11" x14ac:dyDescent="0.25">
      <c r="A61" s="24"/>
      <c r="B61" s="24"/>
      <c r="C61" s="24"/>
      <c r="D61" s="24"/>
      <c r="E61" s="24"/>
      <c r="F61" s="24"/>
      <c r="G61" s="24"/>
      <c r="H61" s="24"/>
      <c r="I61" s="24"/>
      <c r="J61" s="24"/>
      <c r="K61" s="24"/>
    </row>
    <row r="62" spans="1:11" x14ac:dyDescent="0.25">
      <c r="A62" s="24"/>
      <c r="B62" s="24"/>
      <c r="C62" s="24"/>
      <c r="D62" s="24"/>
      <c r="E62" s="24"/>
      <c r="F62" s="24"/>
      <c r="G62" s="24"/>
      <c r="H62" s="24"/>
      <c r="I62" s="24"/>
      <c r="J62" s="24"/>
      <c r="K62" s="24"/>
    </row>
    <row r="63" spans="1:11" x14ac:dyDescent="0.25">
      <c r="A63" s="24"/>
      <c r="B63" s="24"/>
      <c r="C63" s="24"/>
      <c r="D63" s="24"/>
      <c r="E63" s="24"/>
      <c r="F63" s="24"/>
      <c r="G63" s="24"/>
      <c r="H63" s="24"/>
      <c r="I63" s="24"/>
      <c r="J63" s="24"/>
      <c r="K63" s="24"/>
    </row>
    <row r="64" spans="1:11" x14ac:dyDescent="0.25">
      <c r="A64" s="24"/>
      <c r="B64" s="24"/>
      <c r="C64" s="24"/>
      <c r="D64" s="24"/>
      <c r="E64" s="24"/>
      <c r="F64" s="24"/>
      <c r="G64" s="24"/>
      <c r="H64" s="24"/>
      <c r="I64" s="24"/>
      <c r="J64" s="24"/>
      <c r="K64" s="24"/>
    </row>
    <row r="65" spans="1:11" x14ac:dyDescent="0.25">
      <c r="A65" s="24"/>
      <c r="B65" s="24"/>
      <c r="C65" s="24"/>
      <c r="D65" s="24"/>
      <c r="E65" s="24"/>
      <c r="F65" s="24"/>
      <c r="G65" s="24"/>
      <c r="H65" s="24"/>
      <c r="I65" s="24"/>
      <c r="J65" s="24"/>
      <c r="K65" s="24"/>
    </row>
    <row r="66" spans="1:11" x14ac:dyDescent="0.25">
      <c r="A66" s="24"/>
      <c r="B66" s="24"/>
      <c r="C66" s="24"/>
      <c r="D66" s="24"/>
      <c r="E66" s="24"/>
      <c r="F66" s="24"/>
      <c r="G66" s="24"/>
      <c r="H66" s="24"/>
      <c r="I66" s="24"/>
      <c r="J66" s="24"/>
      <c r="K66" s="24"/>
    </row>
    <row r="67" spans="1:11" x14ac:dyDescent="0.25">
      <c r="A67" s="24"/>
      <c r="B67" s="24"/>
      <c r="C67" s="24"/>
      <c r="D67" s="24"/>
      <c r="E67" s="24"/>
      <c r="F67" s="24"/>
      <c r="G67" s="24"/>
      <c r="H67" s="24"/>
      <c r="I67" s="24"/>
      <c r="J67" s="24"/>
      <c r="K67" s="24"/>
    </row>
    <row r="68" spans="1:11" x14ac:dyDescent="0.25">
      <c r="A68" s="24"/>
      <c r="B68" s="24"/>
      <c r="C68" s="24"/>
      <c r="D68" s="24"/>
      <c r="E68" s="24"/>
      <c r="F68" s="24"/>
      <c r="G68" s="24"/>
      <c r="H68" s="24"/>
      <c r="I68" s="24"/>
      <c r="J68" s="24"/>
      <c r="K68" s="24"/>
    </row>
    <row r="69" spans="1:11" x14ac:dyDescent="0.25">
      <c r="A69" s="24"/>
      <c r="B69" s="24"/>
      <c r="C69" s="24"/>
      <c r="D69" s="24"/>
      <c r="E69" s="24"/>
      <c r="F69" s="24"/>
      <c r="G69" s="24"/>
      <c r="H69" s="24"/>
      <c r="I69" s="24"/>
      <c r="J69" s="24"/>
      <c r="K69" s="24"/>
    </row>
    <row r="70" spans="1:11" x14ac:dyDescent="0.25">
      <c r="A70" s="24"/>
      <c r="B70" s="24"/>
      <c r="C70" s="24"/>
      <c r="D70" s="24"/>
      <c r="E70" s="24"/>
      <c r="F70" s="24"/>
      <c r="G70" s="24"/>
      <c r="H70" s="24"/>
      <c r="I70" s="24"/>
      <c r="J70" s="24"/>
      <c r="K70" s="24"/>
    </row>
    <row r="71" spans="1:11" x14ac:dyDescent="0.25">
      <c r="A71" s="24"/>
      <c r="B71" s="24"/>
      <c r="C71" s="24"/>
      <c r="D71" s="24"/>
      <c r="E71" s="24"/>
      <c r="F71" s="24"/>
      <c r="G71" s="24"/>
      <c r="H71" s="24"/>
      <c r="I71" s="24"/>
      <c r="J71" s="24"/>
      <c r="K71" s="24"/>
    </row>
    <row r="72" spans="1:11" x14ac:dyDescent="0.25">
      <c r="A72" s="24"/>
      <c r="B72" s="24"/>
      <c r="C72" s="24"/>
      <c r="D72" s="24"/>
      <c r="E72" s="24"/>
      <c r="F72" s="24"/>
      <c r="G72" s="24"/>
      <c r="H72" s="24"/>
      <c r="I72" s="24"/>
      <c r="J72" s="24"/>
      <c r="K72" s="24"/>
    </row>
    <row r="73" spans="1:11" x14ac:dyDescent="0.25">
      <c r="A73" s="24"/>
      <c r="B73" s="24"/>
      <c r="C73" s="24"/>
      <c r="D73" s="24"/>
      <c r="E73" s="24"/>
      <c r="F73" s="24"/>
      <c r="G73" s="24"/>
      <c r="H73" s="24"/>
      <c r="I73" s="24"/>
      <c r="J73" s="24"/>
      <c r="K73" s="24"/>
    </row>
    <row r="74" spans="1:11" x14ac:dyDescent="0.25">
      <c r="A74" s="24"/>
      <c r="B74" s="24"/>
      <c r="C74" s="24"/>
      <c r="D74" s="24"/>
      <c r="E74" s="24"/>
      <c r="F74" s="24"/>
      <c r="G74" s="24"/>
      <c r="H74" s="24"/>
      <c r="I74" s="24"/>
      <c r="J74" s="24"/>
      <c r="K74" s="24"/>
    </row>
    <row r="75" spans="1:11" x14ac:dyDescent="0.25">
      <c r="A75" s="24"/>
      <c r="B75" s="24"/>
      <c r="C75" s="24"/>
      <c r="D75" s="24"/>
      <c r="E75" s="24"/>
      <c r="F75" s="24"/>
      <c r="G75" s="24"/>
      <c r="H75" s="24"/>
      <c r="I75" s="24"/>
      <c r="J75" s="24"/>
      <c r="K75" s="24"/>
    </row>
    <row r="76" spans="1:11" x14ac:dyDescent="0.25">
      <c r="A76" s="24"/>
      <c r="B76" s="24"/>
      <c r="C76" s="24"/>
      <c r="D76" s="24"/>
      <c r="E76" s="24"/>
      <c r="F76" s="24"/>
      <c r="G76" s="24"/>
      <c r="H76" s="24"/>
      <c r="I76" s="24"/>
      <c r="J76" s="24"/>
      <c r="K76" s="24"/>
    </row>
    <row r="77" spans="1:11" x14ac:dyDescent="0.25">
      <c r="A77" s="24"/>
      <c r="B77" s="24"/>
      <c r="C77" s="24"/>
      <c r="D77" s="24"/>
      <c r="E77" s="24"/>
      <c r="F77" s="24"/>
      <c r="G77" s="24"/>
      <c r="H77" s="24"/>
      <c r="I77" s="24"/>
      <c r="J77" s="24"/>
      <c r="K77" s="24"/>
    </row>
    <row r="78" spans="1:11" x14ac:dyDescent="0.25">
      <c r="A78" s="24"/>
      <c r="B78" s="24"/>
      <c r="C78" s="24"/>
      <c r="D78" s="24"/>
      <c r="E78" s="24"/>
      <c r="F78" s="24"/>
      <c r="G78" s="24"/>
      <c r="H78" s="24"/>
      <c r="I78" s="24"/>
      <c r="J78" s="24"/>
      <c r="K78" s="24"/>
    </row>
    <row r="79" spans="1:11" x14ac:dyDescent="0.25">
      <c r="A79" s="24"/>
      <c r="B79" s="24"/>
      <c r="C79" s="24"/>
      <c r="D79" s="24"/>
      <c r="E79" s="24"/>
      <c r="F79" s="24"/>
      <c r="G79" s="24"/>
      <c r="H79" s="24"/>
      <c r="I79" s="24"/>
      <c r="J79" s="24"/>
      <c r="K79" s="24"/>
    </row>
    <row r="80" spans="1:11" x14ac:dyDescent="0.25">
      <c r="A80" s="24"/>
      <c r="B80" s="24"/>
      <c r="C80" s="24"/>
      <c r="D80" s="24"/>
      <c r="E80" s="24"/>
      <c r="F80" s="24"/>
      <c r="G80" s="24"/>
      <c r="H80" s="24"/>
      <c r="I80" s="24"/>
      <c r="J80" s="24"/>
      <c r="K80" s="24"/>
    </row>
    <row r="81" spans="1:11" x14ac:dyDescent="0.25">
      <c r="A81" s="24"/>
      <c r="B81" s="24"/>
      <c r="C81" s="24"/>
      <c r="D81" s="24"/>
      <c r="E81" s="24"/>
      <c r="F81" s="24"/>
      <c r="G81" s="24"/>
      <c r="H81" s="24"/>
      <c r="I81" s="24"/>
      <c r="J81" s="24"/>
      <c r="K81" s="24"/>
    </row>
    <row r="82" spans="1:11" x14ac:dyDescent="0.25">
      <c r="A82" s="24"/>
      <c r="B82" s="24"/>
      <c r="C82" s="24"/>
      <c r="D82" s="24"/>
      <c r="E82" s="24"/>
      <c r="F82" s="24"/>
      <c r="G82" s="24"/>
      <c r="H82" s="24"/>
      <c r="I82" s="24"/>
      <c r="J82" s="24"/>
      <c r="K82" s="24"/>
    </row>
    <row r="83" spans="1:11" x14ac:dyDescent="0.25">
      <c r="A83" s="24"/>
      <c r="B83" s="24"/>
      <c r="C83" s="24"/>
      <c r="D83" s="24"/>
      <c r="E83" s="24"/>
      <c r="F83" s="24"/>
      <c r="G83" s="24"/>
      <c r="H83" s="24"/>
      <c r="I83" s="24"/>
      <c r="J83" s="24"/>
      <c r="K83" s="24"/>
    </row>
    <row r="84" spans="1:11" x14ac:dyDescent="0.25">
      <c r="A84" s="24"/>
      <c r="B84" s="24"/>
      <c r="C84" s="24"/>
      <c r="D84" s="24"/>
      <c r="E84" s="24"/>
      <c r="F84" s="24"/>
      <c r="G84" s="24"/>
      <c r="H84" s="24"/>
      <c r="I84" s="24"/>
      <c r="J84" s="24"/>
      <c r="K84" s="24"/>
    </row>
    <row r="85" spans="1:11" x14ac:dyDescent="0.25">
      <c r="A85" s="24"/>
      <c r="B85" s="24"/>
      <c r="C85" s="24"/>
      <c r="D85" s="24"/>
      <c r="E85" s="24"/>
      <c r="F85" s="24"/>
      <c r="G85" s="24"/>
      <c r="H85" s="24"/>
      <c r="I85" s="24"/>
      <c r="J85" s="24"/>
      <c r="K85" s="24"/>
    </row>
    <row r="86" spans="1:11" x14ac:dyDescent="0.25">
      <c r="A86" s="24"/>
      <c r="B86" s="24"/>
      <c r="C86" s="24"/>
      <c r="D86" s="24"/>
      <c r="E86" s="24"/>
      <c r="F86" s="24"/>
      <c r="G86" s="24"/>
      <c r="H86" s="24"/>
      <c r="I86" s="24"/>
      <c r="J86" s="24"/>
      <c r="K86" s="24"/>
    </row>
    <row r="87" spans="1:11" x14ac:dyDescent="0.25">
      <c r="A87" s="24"/>
      <c r="B87" s="24"/>
      <c r="C87" s="24"/>
      <c r="D87" s="24"/>
      <c r="E87" s="24"/>
      <c r="F87" s="24"/>
      <c r="G87" s="24"/>
      <c r="H87" s="24"/>
      <c r="I87" s="24"/>
      <c r="J87" s="24"/>
      <c r="K87" s="24"/>
    </row>
    <row r="88" spans="1:11" x14ac:dyDescent="0.25">
      <c r="A88" s="24"/>
      <c r="B88" s="24"/>
      <c r="C88" s="24"/>
      <c r="D88" s="24"/>
      <c r="E88" s="24"/>
      <c r="F88" s="24"/>
      <c r="G88" s="24"/>
      <c r="H88" s="24"/>
      <c r="I88" s="24"/>
      <c r="J88" s="24"/>
      <c r="K88" s="24"/>
    </row>
    <row r="89" spans="1:11" x14ac:dyDescent="0.25">
      <c r="A89" s="24"/>
      <c r="B89" s="24"/>
      <c r="C89" s="24"/>
      <c r="D89" s="24"/>
      <c r="E89" s="24"/>
      <c r="F89" s="24"/>
      <c r="G89" s="24"/>
      <c r="H89" s="24"/>
      <c r="I89" s="24"/>
      <c r="J89" s="24"/>
      <c r="K89" s="24"/>
    </row>
    <row r="90" spans="1:11" x14ac:dyDescent="0.25">
      <c r="A90" s="24"/>
      <c r="B90" s="24"/>
      <c r="C90" s="24"/>
      <c r="D90" s="24"/>
      <c r="E90" s="24"/>
      <c r="F90" s="24"/>
      <c r="G90" s="24"/>
      <c r="H90" s="24"/>
      <c r="I90" s="24"/>
      <c r="J90" s="24"/>
      <c r="K90" s="24"/>
    </row>
    <row r="91" spans="1:11" x14ac:dyDescent="0.25">
      <c r="A91" s="24"/>
      <c r="B91" s="24"/>
      <c r="C91" s="24"/>
      <c r="D91" s="24"/>
      <c r="E91" s="24"/>
      <c r="F91" s="24"/>
      <c r="G91" s="24"/>
      <c r="H91" s="24"/>
      <c r="I91" s="24"/>
      <c r="J91" s="24"/>
      <c r="K91" s="24"/>
    </row>
    <row r="92" spans="1:11" x14ac:dyDescent="0.25">
      <c r="A92" s="24"/>
      <c r="B92" s="24"/>
      <c r="C92" s="24"/>
      <c r="D92" s="24"/>
      <c r="E92" s="24"/>
      <c r="F92" s="24"/>
      <c r="G92" s="24"/>
      <c r="H92" s="24"/>
      <c r="I92" s="24"/>
      <c r="J92" s="24"/>
      <c r="K92" s="24"/>
    </row>
    <row r="93" spans="1:11" x14ac:dyDescent="0.25">
      <c r="A93" s="24"/>
      <c r="B93" s="24"/>
      <c r="C93" s="24"/>
      <c r="D93" s="24"/>
      <c r="E93" s="24"/>
      <c r="F93" s="24"/>
      <c r="G93" s="24"/>
      <c r="H93" s="24"/>
      <c r="I93" s="24"/>
      <c r="J93" s="24"/>
      <c r="K93" s="24"/>
    </row>
    <row r="94" spans="1:11" x14ac:dyDescent="0.25">
      <c r="A94" s="24"/>
      <c r="B94" s="24"/>
      <c r="C94" s="24"/>
      <c r="D94" s="24"/>
      <c r="E94" s="24"/>
      <c r="F94" s="24"/>
      <c r="G94" s="24"/>
      <c r="H94" s="24"/>
      <c r="I94" s="24"/>
      <c r="J94" s="24"/>
      <c r="K94" s="24"/>
    </row>
    <row r="95" spans="1:11" x14ac:dyDescent="0.25">
      <c r="A95" s="4"/>
      <c r="B95" s="4"/>
      <c r="C95" s="4"/>
      <c r="D95" s="4"/>
      <c r="E95" s="4"/>
      <c r="F95" s="4"/>
      <c r="G95" s="4"/>
      <c r="H95" s="4"/>
      <c r="I95" s="4"/>
      <c r="J95" s="4"/>
      <c r="K95" s="4"/>
    </row>
    <row r="96" spans="1:11" x14ac:dyDescent="0.25">
      <c r="A96" s="4"/>
      <c r="B96" s="4"/>
      <c r="C96" s="4"/>
      <c r="D96" s="4"/>
      <c r="E96" s="4"/>
      <c r="F96" s="4"/>
      <c r="G96" s="4"/>
      <c r="H96" s="4"/>
      <c r="I96" s="4"/>
      <c r="J96" s="4"/>
      <c r="K96" s="4"/>
    </row>
    <row r="97" spans="1:11" x14ac:dyDescent="0.25">
      <c r="A97" s="4"/>
      <c r="B97" s="4"/>
      <c r="C97" s="4"/>
      <c r="D97" s="4"/>
      <c r="E97" s="4"/>
      <c r="F97" s="4"/>
      <c r="G97" s="4"/>
      <c r="H97" s="4"/>
      <c r="I97" s="4"/>
      <c r="J97" s="4"/>
      <c r="K97" s="4"/>
    </row>
    <row r="98" spans="1:11" x14ac:dyDescent="0.25">
      <c r="A98" s="4"/>
      <c r="B98" s="4"/>
      <c r="C98" s="4"/>
      <c r="D98" s="4"/>
      <c r="E98" s="4"/>
      <c r="F98" s="4"/>
      <c r="G98" s="4"/>
      <c r="H98" s="4"/>
      <c r="I98" s="4"/>
      <c r="J98" s="4"/>
      <c r="K98" s="4"/>
    </row>
    <row r="99" spans="1:11" x14ac:dyDescent="0.25">
      <c r="A99" s="4"/>
      <c r="B99" s="4"/>
      <c r="C99" s="4"/>
      <c r="D99" s="4"/>
      <c r="E99" s="4"/>
      <c r="F99" s="4"/>
      <c r="G99" s="4"/>
      <c r="H99" s="4"/>
      <c r="I99" s="4"/>
      <c r="J99" s="4"/>
      <c r="K99" s="4"/>
    </row>
    <row r="100" spans="1:11" x14ac:dyDescent="0.25">
      <c r="A100" s="4"/>
      <c r="B100" s="4"/>
      <c r="C100" s="4"/>
      <c r="D100" s="4"/>
      <c r="E100" s="4"/>
      <c r="F100" s="4"/>
      <c r="G100" s="4"/>
      <c r="H100" s="4"/>
      <c r="I100" s="4"/>
      <c r="J100" s="4"/>
      <c r="K100" s="4"/>
    </row>
  </sheetData>
  <mergeCells count="2">
    <mergeCell ref="G11:H11"/>
    <mergeCell ref="B2:F2"/>
  </mergeCells>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abSelected="1" topLeftCell="A15" zoomScale="80" zoomScaleNormal="80" workbookViewId="0">
      <selection activeCell="J28" sqref="J28"/>
    </sheetView>
  </sheetViews>
  <sheetFormatPr baseColWidth="10" defaultRowHeight="15.75" x14ac:dyDescent="0.25"/>
  <cols>
    <col min="1" max="1" width="28.140625" style="1" customWidth="1"/>
    <col min="2" max="2" width="13.5703125" style="1" customWidth="1"/>
    <col min="3" max="3" width="11.42578125" style="1"/>
    <col min="4" max="4" width="21.140625" style="1" customWidth="1"/>
    <col min="5" max="16384" width="11.42578125" style="1"/>
  </cols>
  <sheetData>
    <row r="1" spans="1:12" ht="23.25" x14ac:dyDescent="0.35">
      <c r="B1" s="43"/>
      <c r="D1" s="63" t="s">
        <v>46</v>
      </c>
      <c r="E1" s="63"/>
      <c r="F1" s="63"/>
      <c r="G1" s="63"/>
      <c r="H1" s="10"/>
      <c r="I1" s="9"/>
      <c r="J1" s="9"/>
      <c r="K1" s="9"/>
      <c r="L1" s="9"/>
    </row>
    <row r="2" spans="1:12" ht="18.75" x14ac:dyDescent="0.3">
      <c r="B2" s="22"/>
      <c r="C2" s="83" t="s">
        <v>47</v>
      </c>
      <c r="D2" s="83"/>
      <c r="E2" s="83"/>
      <c r="F2" s="83"/>
      <c r="G2" s="83"/>
      <c r="H2" s="10"/>
      <c r="I2" s="9"/>
      <c r="J2" s="9"/>
      <c r="K2" s="9"/>
      <c r="L2" s="9"/>
    </row>
    <row r="3" spans="1:12" x14ac:dyDescent="0.25">
      <c r="A3" s="5" t="s">
        <v>64</v>
      </c>
      <c r="G3"/>
    </row>
    <row r="4" spans="1:12" x14ac:dyDescent="0.25">
      <c r="E4" s="10"/>
      <c r="F4" s="10"/>
      <c r="G4" s="10"/>
      <c r="H4" s="10"/>
      <c r="I4" s="9"/>
      <c r="J4" s="9"/>
      <c r="K4" s="9"/>
      <c r="L4" s="9"/>
    </row>
    <row r="5" spans="1:12" x14ac:dyDescent="0.25">
      <c r="A5" s="44" t="s">
        <v>65</v>
      </c>
      <c r="B5" s="10"/>
      <c r="C5" s="10"/>
      <c r="D5" s="10"/>
      <c r="E5" s="39"/>
      <c r="F5" s="39"/>
      <c r="G5" s="39"/>
      <c r="H5" s="39"/>
      <c r="I5" s="20"/>
      <c r="J5" s="20"/>
      <c r="K5" s="20"/>
      <c r="L5" s="20"/>
    </row>
    <row r="6" spans="1:12" x14ac:dyDescent="0.25">
      <c r="C6" s="39"/>
      <c r="D6" s="39"/>
      <c r="E6" s="39"/>
      <c r="F6" s="39"/>
      <c r="G6" s="39"/>
      <c r="H6" s="39"/>
      <c r="I6" s="20"/>
      <c r="J6" s="20"/>
      <c r="K6" s="20"/>
      <c r="L6" s="20"/>
    </row>
    <row r="7" spans="1:12" x14ac:dyDescent="0.25">
      <c r="A7" s="58" t="s">
        <v>66</v>
      </c>
      <c r="B7" s="39">
        <v>200</v>
      </c>
      <c r="C7" s="39"/>
      <c r="D7" s="39"/>
      <c r="E7" s="39"/>
      <c r="F7" s="39"/>
      <c r="G7" s="39"/>
      <c r="H7" s="39"/>
      <c r="I7" s="20"/>
      <c r="J7" s="20"/>
      <c r="K7" s="20"/>
      <c r="L7" s="20"/>
    </row>
    <row r="8" spans="1:12" x14ac:dyDescent="0.25">
      <c r="A8" s="58" t="s">
        <v>67</v>
      </c>
      <c r="B8" s="39">
        <v>200</v>
      </c>
      <c r="C8" s="39"/>
      <c r="D8" s="39"/>
      <c r="E8" s="39"/>
      <c r="F8" s="39"/>
      <c r="G8" s="39"/>
      <c r="H8" s="39"/>
      <c r="I8" s="20"/>
      <c r="J8" s="20"/>
      <c r="K8" s="20"/>
      <c r="L8" s="20"/>
    </row>
    <row r="9" spans="1:12" x14ac:dyDescent="0.25">
      <c r="A9" s="58" t="s">
        <v>68</v>
      </c>
      <c r="B9" s="51" t="s">
        <v>38</v>
      </c>
      <c r="C9" s="39"/>
      <c r="D9" s="39"/>
      <c r="E9" s="39"/>
      <c r="F9" s="39"/>
      <c r="G9" s="39"/>
      <c r="H9" s="39"/>
      <c r="I9" s="20"/>
      <c r="J9" s="20"/>
      <c r="K9" s="20"/>
      <c r="L9" s="20"/>
    </row>
    <row r="10" spans="1:12" x14ac:dyDescent="0.25">
      <c r="A10" s="58" t="s">
        <v>69</v>
      </c>
      <c r="B10" s="39">
        <v>15330</v>
      </c>
      <c r="C10" s="39"/>
      <c r="D10" s="39"/>
      <c r="E10" s="39"/>
      <c r="F10" s="39"/>
      <c r="G10" s="39"/>
      <c r="H10" s="39"/>
      <c r="I10" s="20"/>
      <c r="J10" s="20"/>
      <c r="K10" s="20"/>
      <c r="L10" s="20"/>
    </row>
    <row r="11" spans="1:12" x14ac:dyDescent="0.25">
      <c r="A11" s="58" t="s">
        <v>40</v>
      </c>
      <c r="B11" s="39">
        <v>400000</v>
      </c>
      <c r="C11" s="39"/>
      <c r="D11" s="39"/>
      <c r="E11" s="39"/>
      <c r="F11" s="39"/>
      <c r="G11" s="39"/>
      <c r="H11" s="39"/>
      <c r="I11" s="20"/>
      <c r="J11" s="20"/>
      <c r="K11" s="20"/>
      <c r="L11" s="20"/>
    </row>
    <row r="12" spans="1:12" x14ac:dyDescent="0.25">
      <c r="A12" s="39"/>
      <c r="B12" s="39"/>
      <c r="C12" s="39"/>
      <c r="D12" s="39"/>
      <c r="E12" s="60"/>
      <c r="F12" s="60"/>
      <c r="G12" s="60"/>
      <c r="H12" s="60"/>
      <c r="I12" s="59"/>
      <c r="J12" s="59"/>
      <c r="K12" s="20"/>
      <c r="L12" s="20"/>
    </row>
    <row r="13" spans="1:12" x14ac:dyDescent="0.25">
      <c r="A13" s="59" t="s">
        <v>72</v>
      </c>
      <c r="B13" s="60"/>
      <c r="C13" s="60"/>
      <c r="D13" s="60"/>
      <c r="E13" s="39"/>
      <c r="F13" s="39"/>
      <c r="G13" s="39"/>
      <c r="H13" s="39"/>
      <c r="I13" s="20"/>
      <c r="J13" s="39">
        <v>17330</v>
      </c>
      <c r="L13" s="20"/>
    </row>
    <row r="14" spans="1:12" ht="16.5" thickBot="1" x14ac:dyDescent="0.3">
      <c r="A14" s="39"/>
      <c r="B14" s="39"/>
      <c r="C14" s="39"/>
      <c r="D14" s="39"/>
      <c r="E14" s="39"/>
      <c r="F14" s="39"/>
      <c r="G14" s="39"/>
      <c r="H14" s="39"/>
      <c r="I14" s="20"/>
      <c r="J14" s="20"/>
      <c r="K14" s="20"/>
      <c r="L14" s="20"/>
    </row>
    <row r="15" spans="1:12" ht="16.5" thickBot="1" x14ac:dyDescent="0.3">
      <c r="A15" s="52" t="s">
        <v>70</v>
      </c>
      <c r="B15" s="40"/>
      <c r="C15" s="39"/>
      <c r="D15" s="58" t="s">
        <v>71</v>
      </c>
      <c r="E15" s="39"/>
      <c r="F15" s="39">
        <f>+B10</f>
        <v>15330</v>
      </c>
      <c r="G15" s="39">
        <f>-J13</f>
        <v>-17330</v>
      </c>
      <c r="H15" s="39">
        <f>+F15+G15</f>
        <v>-2000</v>
      </c>
      <c r="I15" s="20"/>
      <c r="J15" s="20"/>
      <c r="K15" s="20"/>
      <c r="L15" s="20"/>
    </row>
    <row r="16" spans="1:12" x14ac:dyDescent="0.25">
      <c r="A16" s="39"/>
      <c r="B16" s="39"/>
      <c r="C16" s="39"/>
      <c r="D16" s="39" t="s">
        <v>75</v>
      </c>
      <c r="E16" s="39"/>
      <c r="F16" s="39"/>
      <c r="G16" s="39"/>
      <c r="H16" s="39"/>
      <c r="I16" s="20"/>
      <c r="J16" s="20"/>
      <c r="K16" s="20"/>
      <c r="L16" s="20"/>
    </row>
    <row r="17" spans="1:12" x14ac:dyDescent="0.25">
      <c r="A17" s="39"/>
      <c r="B17" s="39"/>
      <c r="C17" s="39"/>
      <c r="D17" s="39"/>
      <c r="E17" s="39"/>
      <c r="F17" s="39"/>
      <c r="G17" s="39"/>
      <c r="H17" s="39"/>
      <c r="I17" s="20"/>
      <c r="J17" s="20"/>
      <c r="K17" s="20"/>
      <c r="L17" s="20"/>
    </row>
    <row r="18" spans="1:12" x14ac:dyDescent="0.25">
      <c r="A18" s="53" t="s">
        <v>45</v>
      </c>
      <c r="B18" s="39"/>
      <c r="C18" s="39"/>
      <c r="D18" s="39"/>
      <c r="E18" s="39"/>
      <c r="F18" s="39"/>
      <c r="G18" s="39"/>
      <c r="H18" s="39"/>
      <c r="I18" s="20"/>
      <c r="J18" s="20"/>
      <c r="K18" s="20"/>
      <c r="L18" s="20"/>
    </row>
    <row r="19" spans="1:12" x14ac:dyDescent="0.25">
      <c r="A19" s="53"/>
      <c r="B19" s="39"/>
      <c r="C19" s="39"/>
      <c r="D19" s="39"/>
      <c r="E19" s="39"/>
      <c r="F19" s="39"/>
      <c r="G19" s="39"/>
      <c r="H19" s="39"/>
      <c r="I19" s="20"/>
      <c r="J19" s="20"/>
      <c r="K19" s="20"/>
      <c r="L19" s="20"/>
    </row>
    <row r="20" spans="1:12" x14ac:dyDescent="0.25">
      <c r="A20" s="60" t="s">
        <v>42</v>
      </c>
      <c r="B20" s="39">
        <v>10</v>
      </c>
      <c r="C20" s="39"/>
      <c r="D20" s="67" t="s">
        <v>74</v>
      </c>
      <c r="E20" s="66">
        <f>31+30+31</f>
        <v>92</v>
      </c>
      <c r="G20" s="39"/>
      <c r="H20" s="39"/>
      <c r="I20" s="20"/>
      <c r="J20" s="20"/>
      <c r="K20" s="20"/>
      <c r="L20" s="20"/>
    </row>
    <row r="21" spans="1:12" x14ac:dyDescent="0.25">
      <c r="A21" s="60" t="s">
        <v>43</v>
      </c>
      <c r="B21" s="39">
        <v>2</v>
      </c>
      <c r="C21" s="39"/>
      <c r="D21" s="39"/>
      <c r="E21" s="41"/>
      <c r="F21" s="39"/>
      <c r="G21" s="39"/>
      <c r="H21" s="39"/>
      <c r="I21" s="20"/>
      <c r="J21" s="20"/>
      <c r="K21" s="20"/>
      <c r="L21" s="20"/>
    </row>
    <row r="22" spans="1:12" ht="16.5" thickBot="1" x14ac:dyDescent="0.3">
      <c r="A22" s="39"/>
      <c r="B22" s="39"/>
      <c r="C22" s="39"/>
      <c r="D22" s="39"/>
      <c r="E22" s="65"/>
      <c r="F22" s="39"/>
      <c r="G22" s="39"/>
      <c r="H22" s="39"/>
      <c r="I22" s="20"/>
      <c r="J22" s="20"/>
      <c r="K22" s="20"/>
      <c r="L22" s="20"/>
    </row>
    <row r="23" spans="1:12" ht="16.5" thickBot="1" x14ac:dyDescent="0.3">
      <c r="A23" s="54" t="s">
        <v>20</v>
      </c>
      <c r="B23" s="55"/>
      <c r="C23" s="41"/>
      <c r="D23" s="54" t="s">
        <v>24</v>
      </c>
      <c r="E23" s="65"/>
      <c r="F23" s="39"/>
      <c r="G23" s="39"/>
      <c r="H23" s="39"/>
      <c r="I23" s="20"/>
      <c r="J23" s="20"/>
      <c r="K23" s="20"/>
      <c r="L23" s="20"/>
    </row>
    <row r="24" spans="1:12" x14ac:dyDescent="0.25">
      <c r="A24" s="41" t="s">
        <v>11</v>
      </c>
      <c r="B24" s="56">
        <f>+'Datos de inicio'!B6*'Datos de inicio'!B30-B20*E20</f>
        <v>17330</v>
      </c>
      <c r="C24" s="41"/>
      <c r="D24" s="41" t="s">
        <v>55</v>
      </c>
      <c r="E24" s="56">
        <f>+B24*B21</f>
        <v>34660</v>
      </c>
      <c r="F24" s="39"/>
      <c r="G24" s="39"/>
      <c r="H24" s="39"/>
      <c r="I24" s="20"/>
      <c r="J24" s="20"/>
      <c r="K24" s="20"/>
      <c r="L24" s="20"/>
    </row>
    <row r="25" spans="1:12" x14ac:dyDescent="0.25">
      <c r="A25" s="41" t="s">
        <v>73</v>
      </c>
      <c r="B25" s="56">
        <f>+J13</f>
        <v>17330</v>
      </c>
      <c r="C25" s="41"/>
      <c r="D25" s="41" t="s">
        <v>53</v>
      </c>
      <c r="E25" s="56">
        <f>B21*B25</f>
        <v>34660</v>
      </c>
      <c r="F25" s="39"/>
      <c r="G25" s="39"/>
      <c r="H25" s="39"/>
      <c r="I25" s="20"/>
      <c r="J25" s="20"/>
      <c r="K25" s="20"/>
      <c r="L25" s="20"/>
    </row>
    <row r="26" spans="1:12" x14ac:dyDescent="0.25">
      <c r="A26" s="41" t="s">
        <v>51</v>
      </c>
      <c r="B26" s="57">
        <f>+B25/B24</f>
        <v>1</v>
      </c>
      <c r="C26" s="41"/>
      <c r="D26" s="41" t="s">
        <v>54</v>
      </c>
      <c r="E26" s="57">
        <f>+E25/E24</f>
        <v>1</v>
      </c>
      <c r="F26" s="39"/>
      <c r="G26" s="39"/>
      <c r="H26" s="39"/>
      <c r="I26" s="20"/>
      <c r="J26" s="20"/>
      <c r="K26" s="20"/>
      <c r="L26" s="20"/>
    </row>
    <row r="27" spans="1:12" x14ac:dyDescent="0.25">
      <c r="A27" s="41"/>
      <c r="B27" s="57"/>
      <c r="C27" s="39"/>
      <c r="D27" s="41"/>
    </row>
    <row r="30" spans="1:12" ht="23.25" customHeight="1" x14ac:dyDescent="0.25">
      <c r="A30" s="85" t="s">
        <v>83</v>
      </c>
      <c r="B30" s="85"/>
      <c r="C30" s="85"/>
      <c r="D30" s="85"/>
    </row>
    <row r="31" spans="1:12" x14ac:dyDescent="0.25">
      <c r="A31" s="81"/>
    </row>
    <row r="32" spans="1:12" ht="82.5" customHeight="1" x14ac:dyDescent="0.25">
      <c r="A32" s="86" t="s">
        <v>82</v>
      </c>
      <c r="B32" s="86"/>
      <c r="C32" s="86"/>
      <c r="D32" s="86"/>
      <c r="E32" s="86"/>
    </row>
  </sheetData>
  <mergeCells count="3">
    <mergeCell ref="A30:D30"/>
    <mergeCell ref="C2:G2"/>
    <mergeCell ref="A32:E32"/>
  </mergeCells>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Datos de inicio</vt:lpstr>
      <vt:lpstr>Presupuesto</vt:lpstr>
      <vt:lpstr>Desviaciones</vt:lpstr>
      <vt:lpstr>'Datos de inicio'!Títulos_a_imprimir</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Mercedes Ruíz Lozano</cp:lastModifiedBy>
  <cp:lastPrinted>2015-07-02T07:28:47Z</cp:lastPrinted>
  <dcterms:created xsi:type="dcterms:W3CDTF">2014-10-16T13:55:20Z</dcterms:created>
  <dcterms:modified xsi:type="dcterms:W3CDTF">2015-07-06T11:29:03Z</dcterms:modified>
</cp:coreProperties>
</file>