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6065" tabRatio="500"/>
  </bookViews>
  <sheets>
    <sheet name="Coste JR 1 de 2" sheetId="3" r:id="rId1"/>
    <sheet name="Coste JR 2 de 2" sheetId="2" r:id="rId2"/>
    <sheet name="Coste 2º Cam 1 de 2" sheetId="4" r:id="rId3"/>
    <sheet name="Coste Cam 2 de 2" sheetId="5" r:id="rId4"/>
  </sheets>
  <definedNames>
    <definedName name="_xlnm.Print_Area" localSheetId="2">'Coste 2º Cam 1 de 2'!$B$4:$E$37</definedName>
    <definedName name="_xlnm.Print_Area" localSheetId="3">'Coste Cam 2 de 2'!$B$38:$E$63</definedName>
    <definedName name="_xlnm.Print_Area" localSheetId="0">'Coste JR 1 de 2'!$B$4:$E$33</definedName>
    <definedName name="_xlnm.Print_Area" localSheetId="1">'Coste JR 2 de 2'!$B$35:$E$60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4" l="1"/>
  <c r="D30" i="4"/>
  <c r="D29" i="4"/>
  <c r="D28" i="4"/>
  <c r="D27" i="4"/>
  <c r="D26" i="4"/>
  <c r="D23" i="4"/>
  <c r="D13" i="4"/>
  <c r="D10" i="4"/>
  <c r="D8" i="5"/>
  <c r="D18" i="5"/>
  <c r="D33" i="4"/>
  <c r="D8" i="2"/>
  <c r="D19" i="2"/>
  <c r="D30" i="3"/>
</calcChain>
</file>

<file path=xl/sharedStrings.xml><?xml version="1.0" encoding="utf-8"?>
<sst xmlns="http://schemas.openxmlformats.org/spreadsheetml/2006/main" count="207" uniqueCount="143">
  <si>
    <t>Cálculos</t>
  </si>
  <si>
    <t>Importe</t>
  </si>
  <si>
    <t>Salario base</t>
  </si>
  <si>
    <t>12 pagas mensuales</t>
  </si>
  <si>
    <t>Pagas extraordinarias</t>
  </si>
  <si>
    <t>2 pagas mensuales</t>
  </si>
  <si>
    <t>Seguridad Social a cargo de la empresa</t>
  </si>
  <si>
    <t>Contingencias comunes</t>
  </si>
  <si>
    <t>Contingencias profesionales</t>
  </si>
  <si>
    <t>Desempleo</t>
  </si>
  <si>
    <t>Formación profesional</t>
  </si>
  <si>
    <t>Fondo de Garantía Salarial</t>
  </si>
  <si>
    <t>Total</t>
  </si>
  <si>
    <t xml:space="preserve">TIEMPO DE PRESTACIÓN ANUAL ESTIMADO </t>
  </si>
  <si>
    <t>Tiempo calendario</t>
  </si>
  <si>
    <t>Parcial</t>
  </si>
  <si>
    <t>[A] Tiempo inhábil</t>
  </si>
  <si>
    <t>[B] Tiempo de ausencia estimado</t>
  </si>
  <si>
    <t>Vacaciones retribuidas</t>
  </si>
  <si>
    <t>Tiempo de no prestación estimado:</t>
  </si>
  <si>
    <t>Plus de transporte</t>
  </si>
  <si>
    <t>1.580,38 x 12 =</t>
  </si>
  <si>
    <t>Categoría profesional: Jefe de recepción</t>
  </si>
  <si>
    <t>Comentarios</t>
  </si>
  <si>
    <t>Plus de antigüedad</t>
  </si>
  <si>
    <t>La antigüedad del trabajador es de 10 años, por lo que le corresponde el plus de antigüedad B) (art. 30)</t>
  </si>
  <si>
    <t>art. 31: paga extraordinaria = salario mensual + plus antigüedad</t>
  </si>
  <si>
    <t>Plus de antigüedad complementario</t>
  </si>
  <si>
    <t>176,13 x 1 =</t>
  </si>
  <si>
    <t>641,40 x 0,08 x 12 =</t>
  </si>
  <si>
    <t>(1.580,38 + 51,31) x 2 =</t>
  </si>
  <si>
    <t>Plus cultural</t>
  </si>
  <si>
    <t>307,92 x 1 =</t>
  </si>
  <si>
    <t>Plus de altura</t>
  </si>
  <si>
    <t>7,78 x 12 =</t>
  </si>
  <si>
    <t>El hotel está situado a 1.700 metros de altitud (art. 35).</t>
  </si>
  <si>
    <t>15,54 x 12 =</t>
  </si>
  <si>
    <t>Tiene carácter mensual (art. 36).</t>
  </si>
  <si>
    <t>Plus de manutención</t>
  </si>
  <si>
    <t>23,25 x 12 =</t>
  </si>
  <si>
    <t>La empresa tiene la obligación de dar comida (art. 37).</t>
  </si>
  <si>
    <t>Complementos salariales</t>
  </si>
  <si>
    <t>Tipo: 23,60 %.</t>
  </si>
  <si>
    <t>Tipo: 0,60 %.</t>
  </si>
  <si>
    <t>Tipo: 5,50 %.</t>
  </si>
  <si>
    <t>Coste total anual =</t>
  </si>
  <si>
    <t>23.886,57 x 0,236 =</t>
  </si>
  <si>
    <t>23.886,57 x 0,0125 =</t>
  </si>
  <si>
    <t>23.886,57 x 0,055 =</t>
  </si>
  <si>
    <t>Tipo: 0,20 %.</t>
  </si>
  <si>
    <t>23.886,57 x 0,006 =</t>
  </si>
  <si>
    <t>23.886,57 x 0,002 =</t>
  </si>
  <si>
    <t>Días de descanso [(52 x 2) - 10]</t>
  </si>
  <si>
    <t>Tiempo de prestación estimado</t>
  </si>
  <si>
    <t>Días festivos no recuperables</t>
  </si>
  <si>
    <t xml:space="preserve">Permisos y licencias </t>
  </si>
  <si>
    <t xml:space="preserve">Enfermedad </t>
  </si>
  <si>
    <t>Tipo aplicable al sector de hostelería: 1,25 %</t>
  </si>
  <si>
    <t>Coste horario estimado para 20X2 =</t>
  </si>
  <si>
    <t>Coste total anual estimado</t>
  </si>
  <si>
    <t>31.327,23 / 12 =</t>
  </si>
  <si>
    <t>b) Mes de febrero: cálculo de magnitudes</t>
  </si>
  <si>
    <t>Notas</t>
  </si>
  <si>
    <t>[1]</t>
  </si>
  <si>
    <t>[2]</t>
  </si>
  <si>
    <t>[3]</t>
  </si>
  <si>
    <t>El importe bruto de la nómina de noviembre asciende a 1.678,26 € [= 1.580,38 + 51,31 + 7,78 + 15,54 + 23,25]. La retención por IRPF es de 251,74 € [= 1.678,26 x 0,15]. Por su parte, la cuota obrera de la Seguridad Social alcanza un importe de 126,40 € [= 1.990,55 x 0,0635] resultante de aplicar a la base de cotización [= 23.886,57 /12] el tipo del 6,35 % [= 4,70 %, Contingencias; 1,55 %, Desempleo; 0,10 %, Formación Profesional].</t>
  </si>
  <si>
    <r>
      <t xml:space="preserve">a) </t>
    </r>
    <r>
      <rPr>
        <i/>
        <sz val="12"/>
        <color theme="1"/>
        <rFont val="Calibri"/>
        <scheme val="minor"/>
      </rPr>
      <t>Retribución directa al personal:</t>
    </r>
    <r>
      <rPr>
        <sz val="12"/>
        <color theme="1"/>
        <rFont val="Calibri"/>
        <family val="2"/>
        <scheme val="minor"/>
      </rPr>
      <t xml:space="preserve"> 1.300,12 €. Supone la diferencia entre el montante bruto de la nómina y las deducciones por retenciones a cuenta del IRPF y la aportación del trabajador a la Seguridad Social.</t>
    </r>
  </si>
  <si>
    <r>
      <t xml:space="preserve">b) </t>
    </r>
    <r>
      <rPr>
        <i/>
        <sz val="12"/>
        <color theme="1"/>
        <rFont val="Calibri"/>
        <scheme val="minor"/>
      </rPr>
      <t>Pago a la AEAT</t>
    </r>
    <r>
      <rPr>
        <sz val="12"/>
        <color theme="1"/>
        <rFont val="Calibri"/>
        <family val="2"/>
        <scheme val="minor"/>
      </rPr>
      <t xml:space="preserve"> de las retenciones practicadas al trabajador: 251,74 €. Se lleva a cabo con periodicidad trimestral.</t>
    </r>
  </si>
  <si>
    <t>El trabajador tiene una antigüedad de 10 años (art. 29).</t>
  </si>
  <si>
    <t>b) Mes de noviembre: cálculo de magnitudes</t>
  </si>
  <si>
    <t>1.696 horas</t>
  </si>
  <si>
    <t>= 18,47 €/hora</t>
  </si>
  <si>
    <t>144 x 18,47 =</t>
  </si>
  <si>
    <r>
      <t xml:space="preserve">c) </t>
    </r>
    <r>
      <rPr>
        <i/>
        <sz val="12"/>
        <color theme="1"/>
        <rFont val="Calibri"/>
        <scheme val="minor"/>
      </rPr>
      <t>Pago a la Tesorería General de la Seguridad Social:</t>
    </r>
    <r>
      <rPr>
        <sz val="12"/>
        <color theme="1"/>
        <rFont val="Calibri"/>
        <family val="2"/>
        <scheme val="minor"/>
      </rPr>
      <t xml:space="preserve"> 746,45 €. Resulta de agregar las cuotas patronal [620,05 € = 1.990,55 x 0,3115] y obrera [126,40 € = 1.990,55 x 0,0635] a la Seguridad Social. El importe correspondiente a cada mes se hace efectivo al mes siguiente.</t>
    </r>
  </si>
  <si>
    <t>Base de cotización anual =</t>
  </si>
  <si>
    <t>Base de cotización mensual =</t>
  </si>
  <si>
    <t>1.300,12 + 251,74 + 746,45 =</t>
  </si>
  <si>
    <t>[2] Art. 17: vienen dados por el calendario laboral.</t>
  </si>
  <si>
    <t>[3] Art. 16: el trabajador es mayor de 60 años.</t>
  </si>
  <si>
    <r>
      <t xml:space="preserve">[4] El </t>
    </r>
    <r>
      <rPr>
        <b/>
        <sz val="12"/>
        <color theme="1"/>
        <rFont val="Calibri"/>
        <family val="2"/>
        <scheme val="minor"/>
      </rPr>
      <t>coste de personal</t>
    </r>
    <r>
      <rPr>
        <sz val="12"/>
        <color theme="1"/>
        <rFont val="Calibri"/>
        <family val="2"/>
        <scheme val="minor"/>
      </rPr>
      <t xml:space="preserve"> supone la valoración del consumo registrado en el mes (144 horas de presencia) de acuerdo con el coste horario calculado para el año 20X2 (18,47 €/hora).</t>
    </r>
  </si>
  <si>
    <r>
      <t xml:space="preserve">[5] El </t>
    </r>
    <r>
      <rPr>
        <b/>
        <sz val="12"/>
        <color theme="1"/>
        <rFont val="Calibri"/>
        <family val="2"/>
        <scheme val="minor"/>
      </rPr>
      <t>gasto de personal</t>
    </r>
    <r>
      <rPr>
        <sz val="12"/>
        <color theme="1"/>
        <rFont val="Calibri"/>
        <family val="2"/>
        <scheme val="minor"/>
      </rPr>
      <t xml:space="preserve"> incluye, además de los conceptos retributivos que deben ser satisfechos en  noviembre, la parte proporcional devengada de aquellos otros, como las pagas extraordinarias o el plus cultural, de periodicidad superior al mes.</t>
    </r>
  </si>
  <si>
    <r>
      <t xml:space="preserve">[6] Los </t>
    </r>
    <r>
      <rPr>
        <b/>
        <sz val="12"/>
        <color theme="1"/>
        <rFont val="Calibri"/>
        <family val="2"/>
        <scheme val="minor"/>
      </rPr>
      <t>pagos relacionados con el personal</t>
    </r>
    <r>
      <rPr>
        <sz val="12"/>
        <color theme="1"/>
        <rFont val="Calibri"/>
        <family val="2"/>
        <scheme val="minor"/>
      </rPr>
      <t xml:space="preserve"> comprenden tres apartados principales: </t>
    </r>
  </si>
  <si>
    <t>[4]</t>
  </si>
  <si>
    <t>[5]</t>
  </si>
  <si>
    <t>[6]</t>
  </si>
  <si>
    <r>
      <rPr>
        <b/>
        <sz val="12"/>
        <color theme="1"/>
        <rFont val="Calibri"/>
        <family val="2"/>
        <scheme val="minor"/>
      </rPr>
      <t>Coste</t>
    </r>
    <r>
      <rPr>
        <sz val="12"/>
        <color theme="1"/>
        <rFont val="Calibri"/>
        <family val="2"/>
        <scheme val="minor"/>
      </rPr>
      <t xml:space="preserve"> de personal incurrido =</t>
    </r>
  </si>
  <si>
    <r>
      <rPr>
        <b/>
        <sz val="12"/>
        <color theme="1"/>
        <rFont val="Calibri"/>
        <family val="2"/>
        <scheme val="minor"/>
      </rPr>
      <t>Gasto</t>
    </r>
    <r>
      <rPr>
        <sz val="12"/>
        <color theme="1"/>
        <rFont val="Calibri"/>
        <family val="2"/>
        <scheme val="minor"/>
      </rPr>
      <t xml:space="preserve"> de personal devengado =</t>
    </r>
  </si>
  <si>
    <r>
      <rPr>
        <b/>
        <sz val="12"/>
        <color theme="1"/>
        <rFont val="Calibri"/>
        <family val="2"/>
        <scheme val="minor"/>
      </rPr>
      <t>Pagos</t>
    </r>
    <r>
      <rPr>
        <sz val="12"/>
        <color theme="1"/>
        <rFont val="Calibri"/>
        <family val="2"/>
        <scheme val="minor"/>
      </rPr>
      <t xml:space="preserve"> a realizar relativos al personal =</t>
    </r>
  </si>
  <si>
    <t>El hotel de 4 estrellas corresponde a la categoría A (art. 50) y el puesto de jefe de recepción se encuadra en el nivel I de las tablas salariales aplicables al periodo.</t>
  </si>
  <si>
    <t>Categoría profesional: Camarero</t>
  </si>
  <si>
    <t>El hotel de 3 estrellas corresponde a la categoría B (art. 50) y el puesto de camerero se encuadra en el nivel IV de las tablas salariales aplicables al periodo.</t>
  </si>
  <si>
    <t>El trabajador tiene una antigüedad de 6 años (art. 29).</t>
  </si>
  <si>
    <t>81,20 x 1 =</t>
  </si>
  <si>
    <t>La empresa no tiene la obligación de dar comida (art. 37).</t>
  </si>
  <si>
    <t>12,16 x 12 =</t>
  </si>
  <si>
    <t>Horas extraordinarias</t>
  </si>
  <si>
    <t>30 horas extraordinarias</t>
  </si>
  <si>
    <t>Tipo: 23,60 %. No computan las horas extraordinarias.</t>
  </si>
  <si>
    <t>Tipo: 23,60 %. Horas extra no motivadas por fuerza mayor.</t>
  </si>
  <si>
    <t>Días de descanso [(52 x 2) - 9]</t>
  </si>
  <si>
    <t>1] Del total de días de fin de semana anuales se han detraido los 10 días comprendidos en los 38 días naturales de vacaciones retribuidas.</t>
  </si>
  <si>
    <t>1] Del total de días de fin de semana anuales se han detraido los 9 días comprendidos en los 33 días naturales de vacaciones retribuidas.</t>
  </si>
  <si>
    <t>[3] Art. 16: el trabajador es menor de 60 años.</t>
  </si>
  <si>
    <t>1.760 horas</t>
  </si>
  <si>
    <t>Horas de presencia estimadas  [212 x 8 =]</t>
  </si>
  <si>
    <t>Horas de presencia normal estimadas  [220 x 8 =]</t>
  </si>
  <si>
    <t>Horas eztraordinarias estimadas</t>
  </si>
  <si>
    <t xml:space="preserve">      30 horas</t>
  </si>
  <si>
    <t>Total horas de presencia estimadas</t>
  </si>
  <si>
    <t>1790 horas</t>
  </si>
  <si>
    <r>
      <t xml:space="preserve">[5] El </t>
    </r>
    <r>
      <rPr>
        <b/>
        <sz val="12"/>
        <color theme="1"/>
        <rFont val="Calibri"/>
        <family val="2"/>
        <scheme val="minor"/>
      </rPr>
      <t>gasto de personal</t>
    </r>
    <r>
      <rPr>
        <sz val="12"/>
        <color theme="1"/>
        <rFont val="Calibri"/>
        <family val="2"/>
        <scheme val="minor"/>
      </rPr>
      <t xml:space="preserve"> incluye, además de los conceptos retributivos que deben ser satisfechos en  febrero, la parte proporcional devengada de aquellos otros, como las pagas extraordinarias o el plus cultural, de periodicidad superior al mes.</t>
    </r>
  </si>
  <si>
    <t>La antigüedad del trabajador es de 6 años, por lo que le corresponde el plus A) Pago en febrero (art. 30).</t>
  </si>
  <si>
    <t>Tiene carácter anual (art. 32). Pago en septiembre.</t>
  </si>
  <si>
    <t>COSTE ANUAL ESTIMADO DE PERSONAL</t>
  </si>
  <si>
    <t>Base de cotización anual sin horas extra =</t>
  </si>
  <si>
    <t>Base de cotización anual con horas extra =</t>
  </si>
  <si>
    <t>Notas:</t>
  </si>
  <si>
    <t>Base de cotización mensual sin horas extra =</t>
  </si>
  <si>
    <t>1.289,41 x 12 =</t>
  </si>
  <si>
    <t>(1.289,41 + 51,31) x 2 =</t>
  </si>
  <si>
    <t>art 18: (19.491,62 / 1.800 = 10,83 €)</t>
  </si>
  <si>
    <t>30 x  10,83  x 2 =</t>
  </si>
  <si>
    <t>20.141,42 x 0,0125 =</t>
  </si>
  <si>
    <t>20.141,42 x 0,055 =</t>
  </si>
  <si>
    <t>20.141,42 x 0,006 =</t>
  </si>
  <si>
    <t>20.141,42 x 0,002 =</t>
  </si>
  <si>
    <t>19.491,62 x 0,236 =</t>
  </si>
  <si>
    <t>649,80 x 0,236 =</t>
  </si>
  <si>
    <t>= 14,76 €/hora</t>
  </si>
  <si>
    <t>86 x 14,76 =</t>
  </si>
  <si>
    <t>26.415,47 / 12 =</t>
  </si>
  <si>
    <r>
      <t xml:space="preserve">[4] El </t>
    </r>
    <r>
      <rPr>
        <b/>
        <sz val="12"/>
        <color theme="1"/>
        <rFont val="Calibri"/>
        <family val="2"/>
        <scheme val="minor"/>
      </rPr>
      <t>coste de personal</t>
    </r>
    <r>
      <rPr>
        <sz val="12"/>
        <color theme="1"/>
        <rFont val="Calibri"/>
        <family val="2"/>
        <scheme val="minor"/>
      </rPr>
      <t xml:space="preserve"> supone la valoración del consumo registrado en el mes (86 horas de presencia) de acuerdo con el coste horario calculado para el año 20X2 (14,76 €/hora).</t>
    </r>
  </si>
  <si>
    <t>El importe bruto de la nómina de febrero asciende a 1.579,58 € [= 1.289,41 + 51,31 + 81,20 + 15,54 + 12,16 + 129,96]. La retención por IRPF es de 236,94 € [= 1.579,58 x 0,15]. Por su parte, la cuota obrera de la Seguridad Social alcanza un importe de 111,40 € [= (1.624,30 + 129,96) x 0,0635] resultante de aplicar a la suma de la base de cotización [= 19.491,62 /12] y de las horas extraordinarias [= 6 x 10,83 x 2] el tipo del 6,35 % [= 4,70 %, Contingencias; 1,55 %, Desempleo; 0,10 %, Formación Profesional].</t>
  </si>
  <si>
    <r>
      <t xml:space="preserve">b) </t>
    </r>
    <r>
      <rPr>
        <i/>
        <sz val="12"/>
        <color theme="1"/>
        <rFont val="Calibri"/>
        <scheme val="minor"/>
      </rPr>
      <t>Pago a la AEAT</t>
    </r>
    <r>
      <rPr>
        <sz val="12"/>
        <color theme="1"/>
        <rFont val="Calibri"/>
        <family val="2"/>
        <scheme val="minor"/>
      </rPr>
      <t xml:space="preserve"> de las retenciones practicadas al trabajador: 236,94 €. Se lleva a cabo con periodicidad trimestral.</t>
    </r>
  </si>
  <si>
    <r>
      <t xml:space="preserve">c) </t>
    </r>
    <r>
      <rPr>
        <i/>
        <sz val="12"/>
        <color theme="1"/>
        <rFont val="Calibri"/>
        <scheme val="minor"/>
      </rPr>
      <t>Pago a la Tesorería General de la Seguridad Social:</t>
    </r>
    <r>
      <rPr>
        <sz val="12"/>
        <color theme="1"/>
        <rFont val="Calibri"/>
        <family val="2"/>
        <scheme val="minor"/>
      </rPr>
      <t xml:space="preserve"> 645,88 €. Resulta de agregar las cuotas patronal [536,63 € = (1.624,30 x 0,3115) + (129,96 x 0,236)] y obrera [109,25 € = (1.624,30 x 0,0635) + (129,96 x 0,047)] a la Seguridad Social. El importe correspondiente a cada mes se hace efectivo al mes siguiente.</t>
    </r>
  </si>
  <si>
    <r>
      <t xml:space="preserve">a) </t>
    </r>
    <r>
      <rPr>
        <i/>
        <sz val="12"/>
        <color theme="1"/>
        <rFont val="Calibri"/>
        <scheme val="minor"/>
      </rPr>
      <t>Retribución directa al personal:</t>
    </r>
    <r>
      <rPr>
        <sz val="12"/>
        <color theme="1"/>
        <rFont val="Calibri"/>
        <family val="2"/>
        <scheme val="minor"/>
      </rPr>
      <t xml:space="preserve"> 1.233,39 €. Supone la diferencia entre el montante bruto de la nómina y las deducciones por retenciones a cuenta del IRPF y la aportación del trabajador a la Seguridad Social.</t>
    </r>
  </si>
  <si>
    <t>1.233,39 + 236,94 + 645,88 =</t>
  </si>
  <si>
    <t>23.886,57 € = 18.864,56 + 3.263,38 + 615,74 + 176,13 + 307,92 + 93,36 + 186,48 + 279,00</t>
  </si>
  <si>
    <t xml:space="preserve">  1.990,55 € = 23.886,57 / 12</t>
  </si>
  <si>
    <t>19.491,62 € = 15.472,92 + 2.681,44 + 615,74 + 81,20 + 307,92 + 186,48 + 145,92</t>
  </si>
  <si>
    <t xml:space="preserve">  1.624,30 € = 19.491,62 / 12</t>
  </si>
  <si>
    <t>20.141,42 € = 19.491,62 + 649,80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</si>
</sst>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3" formatCode="_-* #,##0.00\ _€_-;\-* #,##0.00\ _€_-;_-* &quot;-&quot;??\ _€_-;_-@_-"/>
    <numFmt numFmtId="164" formatCode="_-* #,##0\ _€_-;\-* #,##0\ _€_-;_-* &quot;-&quot;??\ _€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10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06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3" xfId="0" applyBorder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left" indent="2"/>
    </xf>
    <xf numFmtId="164" fontId="2" fillId="0" borderId="3" xfId="1" applyNumberFormat="1" applyFont="1" applyBorder="1" applyAlignment="1">
      <alignment horizontal="center" vertical="center"/>
    </xf>
    <xf numFmtId="0" fontId="2" fillId="0" borderId="4" xfId="0" applyFont="1" applyBorder="1"/>
    <xf numFmtId="164" fontId="0" fillId="0" borderId="4" xfId="1" applyNumberFormat="1" applyFont="1" applyBorder="1" applyAlignment="1">
      <alignment horizontal="left" indent="2"/>
    </xf>
    <xf numFmtId="0" fontId="0" fillId="0" borderId="0" xfId="0" applyAlignment="1">
      <alignment horizontal="right"/>
    </xf>
    <xf numFmtId="43" fontId="0" fillId="0" borderId="0" xfId="1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3" xfId="0" applyBorder="1" applyAlignment="1">
      <alignment wrapText="1"/>
    </xf>
    <xf numFmtId="0" fontId="2" fillId="0" borderId="7" xfId="0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0" fillId="0" borderId="8" xfId="0" applyBorder="1"/>
    <xf numFmtId="43" fontId="0" fillId="0" borderId="8" xfId="1" applyFont="1" applyBorder="1"/>
    <xf numFmtId="0" fontId="0" fillId="0" borderId="8" xfId="0" applyBorder="1" applyAlignment="1">
      <alignment horizontal="right" vertical="center"/>
    </xf>
    <xf numFmtId="43" fontId="0" fillId="0" borderId="8" xfId="1" applyFont="1" applyBorder="1" applyAlignment="1">
      <alignment vertical="center"/>
    </xf>
    <xf numFmtId="0" fontId="0" fillId="0" borderId="8" xfId="0" applyBorder="1" applyAlignment="1">
      <alignment horizontal="right"/>
    </xf>
    <xf numFmtId="43" fontId="0" fillId="0" borderId="8" xfId="1" applyFont="1" applyBorder="1" applyAlignment="1">
      <alignment horizontal="left" vertical="center" indent="1"/>
    </xf>
    <xf numFmtId="43" fontId="0" fillId="0" borderId="8" xfId="1" applyFont="1" applyBorder="1" applyAlignment="1">
      <alignment horizontal="right" vertical="center"/>
    </xf>
    <xf numFmtId="0" fontId="2" fillId="0" borderId="7" xfId="0" applyFont="1" applyBorder="1" applyAlignment="1">
      <alignment horizontal="right"/>
    </xf>
    <xf numFmtId="43" fontId="0" fillId="0" borderId="7" xfId="1" applyFont="1" applyBorder="1"/>
    <xf numFmtId="164" fontId="0" fillId="0" borderId="0" xfId="1" applyNumberFormat="1" applyFont="1"/>
    <xf numFmtId="164" fontId="0" fillId="0" borderId="4" xfId="1" applyNumberFormat="1" applyFont="1" applyBorder="1"/>
    <xf numFmtId="164" fontId="0" fillId="0" borderId="0" xfId="1" applyNumberFormat="1" applyFont="1" applyAlignment="1">
      <alignment horizontal="center"/>
    </xf>
    <xf numFmtId="43" fontId="0" fillId="0" borderId="6" xfId="1" applyFont="1" applyBorder="1"/>
    <xf numFmtId="7" fontId="0" fillId="0" borderId="0" xfId="1" applyNumberFormat="1" applyFont="1" applyAlignment="1">
      <alignment horizontal="left" indent="2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center"/>
    </xf>
    <xf numFmtId="43" fontId="0" fillId="0" borderId="0" xfId="1" applyFont="1" applyAlignment="1">
      <alignment horizontal="right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7" fontId="0" fillId="0" borderId="0" xfId="1" applyNumberFormat="1" applyFont="1" applyAlignment="1">
      <alignment horizontal="left" vertical="center" indent="2"/>
    </xf>
    <xf numFmtId="43" fontId="0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 vertical="center" indent="1"/>
    </xf>
    <xf numFmtId="0" fontId="0" fillId="0" borderId="8" xfId="0" applyFill="1" applyBorder="1" applyAlignment="1">
      <alignment horizontal="right"/>
    </xf>
    <xf numFmtId="43" fontId="0" fillId="0" borderId="8" xfId="1" applyFont="1" applyFill="1" applyBorder="1"/>
    <xf numFmtId="0" fontId="0" fillId="0" borderId="0" xfId="0" applyFill="1" applyAlignment="1">
      <alignment wrapText="1"/>
    </xf>
    <xf numFmtId="0" fontId="0" fillId="0" borderId="8" xfId="0" applyFill="1" applyBorder="1" applyAlignment="1">
      <alignment horizontal="right" vertical="center"/>
    </xf>
    <xf numFmtId="43" fontId="0" fillId="0" borderId="8" xfId="1" applyFont="1" applyFill="1" applyBorder="1" applyAlignment="1">
      <alignment vertical="center"/>
    </xf>
    <xf numFmtId="0" fontId="0" fillId="0" borderId="0" xfId="0" applyFill="1"/>
    <xf numFmtId="0" fontId="0" fillId="0" borderId="8" xfId="0" applyFill="1" applyBorder="1"/>
    <xf numFmtId="0" fontId="2" fillId="0" borderId="0" xfId="0" applyFont="1" applyFill="1"/>
    <xf numFmtId="43" fontId="0" fillId="0" borderId="8" xfId="1" applyFont="1" applyFill="1" applyBorder="1" applyAlignment="1">
      <alignment horizontal="left" vertical="center" indent="1"/>
    </xf>
    <xf numFmtId="43" fontId="0" fillId="0" borderId="8" xfId="1" applyFont="1" applyFill="1" applyBorder="1" applyAlignment="1">
      <alignment horizontal="right" vertical="center"/>
    </xf>
    <xf numFmtId="0" fontId="0" fillId="0" borderId="0" xfId="0" applyFill="1" applyAlignment="1">
      <alignment horizontal="left" indent="1"/>
    </xf>
    <xf numFmtId="0" fontId="2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0" fillId="0" borderId="0" xfId="1" applyFont="1" applyFill="1"/>
    <xf numFmtId="0" fontId="0" fillId="0" borderId="0" xfId="0" applyFill="1" applyAlignment="1">
      <alignment horizontal="center" vertical="center"/>
    </xf>
    <xf numFmtId="0" fontId="0" fillId="0" borderId="3" xfId="0" applyFill="1" applyBorder="1"/>
    <xf numFmtId="0" fontId="2" fillId="0" borderId="3" xfId="0" applyFont="1" applyFill="1" applyBorder="1" applyAlignment="1">
      <alignment horizontal="center"/>
    </xf>
    <xf numFmtId="164" fontId="2" fillId="0" borderId="3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164" fontId="2" fillId="0" borderId="0" xfId="1" applyNumberFormat="1" applyFont="1" applyFill="1" applyBorder="1" applyAlignment="1">
      <alignment horizontal="left" indent="2"/>
    </xf>
    <xf numFmtId="164" fontId="0" fillId="0" borderId="0" xfId="1" applyNumberFormat="1" applyFont="1" applyFill="1"/>
    <xf numFmtId="164" fontId="0" fillId="0" borderId="0" xfId="1" applyNumberFormat="1" applyFont="1" applyFill="1" applyAlignment="1">
      <alignment horizontal="left" indent="2"/>
    </xf>
    <xf numFmtId="0" fontId="0" fillId="0" borderId="0" xfId="0" applyFill="1" applyAlignment="1">
      <alignment horizontal="center"/>
    </xf>
    <xf numFmtId="0" fontId="2" fillId="0" borderId="4" xfId="0" applyFont="1" applyFill="1" applyBorder="1"/>
    <xf numFmtId="164" fontId="0" fillId="0" borderId="4" xfId="1" applyNumberFormat="1" applyFont="1" applyFill="1" applyBorder="1"/>
    <xf numFmtId="164" fontId="0" fillId="0" borderId="4" xfId="1" applyNumberFormat="1" applyFont="1" applyFill="1" applyBorder="1" applyAlignment="1">
      <alignment horizontal="left" indent="2"/>
    </xf>
    <xf numFmtId="0" fontId="0" fillId="0" borderId="0" xfId="0" applyFill="1" applyAlignment="1">
      <alignment horizontal="right"/>
    </xf>
    <xf numFmtId="164" fontId="0" fillId="0" borderId="0" xfId="1" applyNumberFormat="1" applyFont="1" applyFill="1" applyAlignment="1">
      <alignment horizontal="center"/>
    </xf>
    <xf numFmtId="0" fontId="0" fillId="0" borderId="6" xfId="0" applyFill="1" applyBorder="1" applyAlignment="1">
      <alignment horizontal="right"/>
    </xf>
    <xf numFmtId="164" fontId="0" fillId="0" borderId="6" xfId="1" applyNumberFormat="1" applyFont="1" applyFill="1" applyBorder="1" applyAlignment="1">
      <alignment horizontal="center"/>
    </xf>
    <xf numFmtId="43" fontId="0" fillId="0" borderId="6" xfId="1" applyFont="1" applyFill="1" applyBorder="1"/>
    <xf numFmtId="43" fontId="0" fillId="0" borderId="0" xfId="1" applyFont="1" applyFill="1" applyAlignment="1">
      <alignment horizontal="right"/>
    </xf>
    <xf numFmtId="7" fontId="0" fillId="0" borderId="0" xfId="1" applyNumberFormat="1" applyFont="1" applyFill="1" applyAlignment="1">
      <alignment horizontal="left" indent="2"/>
    </xf>
    <xf numFmtId="0" fontId="0" fillId="0" borderId="0" xfId="0" applyFill="1" applyAlignment="1">
      <alignment horizontal="right" vertical="center"/>
    </xf>
    <xf numFmtId="43" fontId="0" fillId="0" borderId="0" xfId="1" applyFont="1" applyFill="1" applyAlignment="1">
      <alignment horizontal="center" vertical="center" wrapText="1"/>
    </xf>
    <xf numFmtId="7" fontId="0" fillId="0" borderId="0" xfId="1" applyNumberFormat="1" applyFont="1" applyFill="1" applyAlignment="1">
      <alignment horizontal="left" vertical="center" indent="2"/>
    </xf>
    <xf numFmtId="0" fontId="0" fillId="0" borderId="0" xfId="0" applyFill="1" applyAlignment="1">
      <alignment vertical="top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justify" vertical="top" wrapText="1"/>
    </xf>
    <xf numFmtId="0" fontId="0" fillId="0" borderId="0" xfId="0" applyAlignment="1">
      <alignment horizontal="right" vertical="center"/>
    </xf>
    <xf numFmtId="49" fontId="0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43" fontId="0" fillId="0" borderId="6" xfId="1" applyFon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Fill="1" applyAlignment="1">
      <alignment horizontal="justify"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right" vertical="center"/>
    </xf>
    <xf numFmtId="49" fontId="0" fillId="0" borderId="0" xfId="1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3" fontId="0" fillId="0" borderId="6" xfId="1" applyFont="1" applyFill="1" applyBorder="1" applyAlignment="1">
      <alignment horizontal="center"/>
    </xf>
    <xf numFmtId="43" fontId="0" fillId="0" borderId="5" xfId="1" applyFont="1" applyFill="1" applyBorder="1" applyAlignment="1">
      <alignment horizontal="center"/>
    </xf>
  </cellXfs>
  <cellStyles count="1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Millares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3:E47"/>
  <sheetViews>
    <sheetView tabSelected="1" zoomScale="125" zoomScaleNormal="125" zoomScalePageLayoutView="125" workbookViewId="0">
      <selection activeCell="E36" sqref="E36"/>
    </sheetView>
  </sheetViews>
  <sheetFormatPr baseColWidth="10" defaultRowHeight="15.75" x14ac:dyDescent="0.25"/>
  <cols>
    <col min="2" max="2" width="36.375" customWidth="1"/>
    <col min="3" max="3" width="22.625" customWidth="1"/>
    <col min="4" max="4" width="12.375" style="15" customWidth="1"/>
    <col min="5" max="5" width="49.625" customWidth="1"/>
  </cols>
  <sheetData>
    <row r="3" spans="2:5" ht="16.5" thickBot="1" x14ac:dyDescent="0.3"/>
    <row r="4" spans="2:5" x14ac:dyDescent="0.25">
      <c r="B4" s="88" t="s">
        <v>114</v>
      </c>
      <c r="C4" s="88"/>
      <c r="D4" s="88"/>
      <c r="E4" s="88"/>
    </row>
    <row r="5" spans="2:5" ht="16.5" thickBot="1" x14ac:dyDescent="0.3">
      <c r="B5" s="89" t="s">
        <v>22</v>
      </c>
      <c r="C5" s="89"/>
      <c r="D5" s="89"/>
      <c r="E5" s="89"/>
    </row>
    <row r="6" spans="2:5" ht="16.5" thickBot="1" x14ac:dyDescent="0.3">
      <c r="B6" s="1"/>
      <c r="C6" s="58"/>
      <c r="D6" s="59"/>
    </row>
    <row r="7" spans="2:5" ht="16.5" thickBot="1" x14ac:dyDescent="0.3">
      <c r="B7" s="2"/>
      <c r="C7" s="20" t="s">
        <v>0</v>
      </c>
      <c r="D7" s="21" t="s">
        <v>1</v>
      </c>
      <c r="E7" s="3" t="s">
        <v>23</v>
      </c>
    </row>
    <row r="8" spans="2:5" x14ac:dyDescent="0.25">
      <c r="B8" s="4"/>
      <c r="C8" s="22"/>
      <c r="D8" s="23"/>
    </row>
    <row r="9" spans="2:5" x14ac:dyDescent="0.25">
      <c r="B9" s="6" t="s">
        <v>2</v>
      </c>
      <c r="C9" s="24"/>
      <c r="D9" s="25"/>
    </row>
    <row r="10" spans="2:5" ht="47.25" x14ac:dyDescent="0.25">
      <c r="B10" s="17" t="s">
        <v>3</v>
      </c>
      <c r="C10" s="26" t="s">
        <v>21</v>
      </c>
      <c r="D10" s="27">
        <v>18964.560000000001</v>
      </c>
      <c r="E10" s="16" t="s">
        <v>89</v>
      </c>
    </row>
    <row r="11" spans="2:5" x14ac:dyDescent="0.25">
      <c r="C11" s="24"/>
      <c r="D11" s="25"/>
      <c r="E11" s="16"/>
    </row>
    <row r="12" spans="2:5" x14ac:dyDescent="0.25">
      <c r="B12" s="6" t="s">
        <v>4</v>
      </c>
      <c r="C12" s="24"/>
      <c r="D12" s="25"/>
      <c r="E12" s="16"/>
    </row>
    <row r="13" spans="2:5" ht="31.5" x14ac:dyDescent="0.25">
      <c r="B13" s="17" t="s">
        <v>5</v>
      </c>
      <c r="C13" s="26" t="s">
        <v>30</v>
      </c>
      <c r="D13" s="27">
        <v>3263.38</v>
      </c>
      <c r="E13" s="16" t="s">
        <v>26</v>
      </c>
    </row>
    <row r="14" spans="2:5" x14ac:dyDescent="0.25">
      <c r="C14" s="24"/>
      <c r="D14" s="25"/>
      <c r="E14" s="16"/>
    </row>
    <row r="15" spans="2:5" x14ac:dyDescent="0.25">
      <c r="B15" s="6" t="s">
        <v>41</v>
      </c>
      <c r="C15" s="24"/>
      <c r="D15" s="25"/>
      <c r="E15" s="16"/>
    </row>
    <row r="16" spans="2:5" x14ac:dyDescent="0.25">
      <c r="B16" s="17" t="s">
        <v>24</v>
      </c>
      <c r="C16" s="26" t="s">
        <v>29</v>
      </c>
      <c r="D16" s="29">
        <v>615.74</v>
      </c>
      <c r="E16" t="s">
        <v>69</v>
      </c>
    </row>
    <row r="17" spans="2:5" ht="31.5" x14ac:dyDescent="0.25">
      <c r="B17" s="17" t="s">
        <v>27</v>
      </c>
      <c r="C17" s="26" t="s">
        <v>28</v>
      </c>
      <c r="D17" s="30">
        <v>176.13</v>
      </c>
      <c r="E17" s="16" t="s">
        <v>25</v>
      </c>
    </row>
    <row r="18" spans="2:5" x14ac:dyDescent="0.25">
      <c r="B18" s="17" t="s">
        <v>31</v>
      </c>
      <c r="C18" s="28" t="s">
        <v>32</v>
      </c>
      <c r="D18" s="25">
        <v>307.92</v>
      </c>
      <c r="E18" s="16" t="s">
        <v>113</v>
      </c>
    </row>
    <row r="19" spans="2:5" x14ac:dyDescent="0.25">
      <c r="B19" s="17" t="s">
        <v>33</v>
      </c>
      <c r="C19" s="28" t="s">
        <v>34</v>
      </c>
      <c r="D19" s="25">
        <v>93.36</v>
      </c>
      <c r="E19" s="16" t="s">
        <v>35</v>
      </c>
    </row>
    <row r="20" spans="2:5" x14ac:dyDescent="0.25">
      <c r="B20" s="17" t="s">
        <v>20</v>
      </c>
      <c r="C20" s="28" t="s">
        <v>36</v>
      </c>
      <c r="D20" s="25">
        <v>186.48</v>
      </c>
      <c r="E20" s="16" t="s">
        <v>37</v>
      </c>
    </row>
    <row r="21" spans="2:5" x14ac:dyDescent="0.25">
      <c r="B21" s="17" t="s">
        <v>38</v>
      </c>
      <c r="C21" s="28" t="s">
        <v>39</v>
      </c>
      <c r="D21" s="25">
        <v>279</v>
      </c>
      <c r="E21" s="16" t="s">
        <v>40</v>
      </c>
    </row>
    <row r="22" spans="2:5" x14ac:dyDescent="0.25">
      <c r="C22" s="24"/>
      <c r="D22" s="25"/>
      <c r="E22" s="16"/>
    </row>
    <row r="23" spans="2:5" x14ac:dyDescent="0.25">
      <c r="B23" s="6" t="s">
        <v>6</v>
      </c>
      <c r="C23" s="24"/>
      <c r="D23" s="25"/>
      <c r="E23" s="16"/>
    </row>
    <row r="24" spans="2:5" x14ac:dyDescent="0.25">
      <c r="B24" s="7" t="s">
        <v>7</v>
      </c>
      <c r="C24" s="28" t="s">
        <v>46</v>
      </c>
      <c r="D24" s="25">
        <v>5637.23</v>
      </c>
      <c r="E24" s="16" t="s">
        <v>42</v>
      </c>
    </row>
    <row r="25" spans="2:5" x14ac:dyDescent="0.25">
      <c r="B25" s="7" t="s">
        <v>8</v>
      </c>
      <c r="C25" s="28" t="s">
        <v>47</v>
      </c>
      <c r="D25" s="25">
        <v>298.58</v>
      </c>
      <c r="E25" s="16" t="s">
        <v>57</v>
      </c>
    </row>
    <row r="26" spans="2:5" x14ac:dyDescent="0.25">
      <c r="B26" s="7" t="s">
        <v>9</v>
      </c>
      <c r="C26" s="28" t="s">
        <v>48</v>
      </c>
      <c r="D26" s="25">
        <v>1313.76</v>
      </c>
      <c r="E26" s="16" t="s">
        <v>44</v>
      </c>
    </row>
    <row r="27" spans="2:5" x14ac:dyDescent="0.25">
      <c r="B27" s="7" t="s">
        <v>10</v>
      </c>
      <c r="C27" s="28" t="s">
        <v>50</v>
      </c>
      <c r="D27" s="25">
        <v>143.32</v>
      </c>
      <c r="E27" s="16" t="s">
        <v>43</v>
      </c>
    </row>
    <row r="28" spans="2:5" x14ac:dyDescent="0.25">
      <c r="B28" s="7" t="s">
        <v>11</v>
      </c>
      <c r="C28" s="28" t="s">
        <v>51</v>
      </c>
      <c r="D28" s="25">
        <v>47.77</v>
      </c>
      <c r="E28" s="16" t="s">
        <v>49</v>
      </c>
    </row>
    <row r="29" spans="2:5" ht="16.5" thickBot="1" x14ac:dyDescent="0.3">
      <c r="B29" s="7"/>
      <c r="C29" s="24"/>
      <c r="D29" s="25"/>
      <c r="E29" s="16"/>
    </row>
    <row r="30" spans="2:5" ht="16.5" thickBot="1" x14ac:dyDescent="0.3">
      <c r="B30" s="8"/>
      <c r="C30" s="31" t="s">
        <v>45</v>
      </c>
      <c r="D30" s="32">
        <f>SUM(D10:D29)</f>
        <v>31327.230000000003</v>
      </c>
      <c r="E30" s="19"/>
    </row>
    <row r="31" spans="2:5" x14ac:dyDescent="0.25">
      <c r="B31" s="7"/>
      <c r="E31" s="16"/>
    </row>
    <row r="32" spans="2:5" x14ac:dyDescent="0.25">
      <c r="B32" s="42" t="s">
        <v>75</v>
      </c>
      <c r="C32" t="s">
        <v>138</v>
      </c>
      <c r="E32" s="16"/>
    </row>
    <row r="33" spans="2:5" x14ac:dyDescent="0.25">
      <c r="B33" s="42" t="s">
        <v>76</v>
      </c>
      <c r="C33" t="s">
        <v>139</v>
      </c>
      <c r="E33" s="16"/>
    </row>
    <row r="34" spans="2:5" x14ac:dyDescent="0.25">
      <c r="E34" s="16"/>
    </row>
    <row r="35" spans="2:5" x14ac:dyDescent="0.25">
      <c r="E35" s="16"/>
    </row>
    <row r="36" spans="2:5" x14ac:dyDescent="0.25">
      <c r="E36" s="16"/>
    </row>
    <row r="37" spans="2:5" x14ac:dyDescent="0.25">
      <c r="E37" s="16"/>
    </row>
    <row r="38" spans="2:5" x14ac:dyDescent="0.25">
      <c r="E38" s="16"/>
    </row>
    <row r="39" spans="2:5" x14ac:dyDescent="0.25">
      <c r="E39" s="16"/>
    </row>
    <row r="40" spans="2:5" x14ac:dyDescent="0.25">
      <c r="E40" s="16"/>
    </row>
    <row r="41" spans="2:5" x14ac:dyDescent="0.25">
      <c r="E41" s="16"/>
    </row>
    <row r="42" spans="2:5" x14ac:dyDescent="0.25">
      <c r="E42" s="16"/>
    </row>
    <row r="43" spans="2:5" x14ac:dyDescent="0.25">
      <c r="E43" s="16"/>
    </row>
    <row r="44" spans="2:5" x14ac:dyDescent="0.25">
      <c r="E44" s="16"/>
    </row>
    <row r="45" spans="2:5" x14ac:dyDescent="0.25">
      <c r="E45" s="16"/>
    </row>
    <row r="46" spans="2:5" x14ac:dyDescent="0.25">
      <c r="E46" s="16"/>
    </row>
    <row r="47" spans="2:5" x14ac:dyDescent="0.25">
      <c r="E47" s="16"/>
    </row>
  </sheetData>
  <mergeCells count="2">
    <mergeCell ref="B4:E4"/>
    <mergeCell ref="B5:E5"/>
  </mergeCells>
  <phoneticPr fontId="6" type="noConversion"/>
  <printOptions horizontalCentered="1" verticalCentered="1" gridLines="1"/>
  <pageMargins left="0.75000000000000011" right="0.75000000000000011" top="0.98" bottom="0.98" header="0.51" footer="0.51"/>
  <pageSetup paperSize="9" scale="87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E81"/>
  <sheetViews>
    <sheetView topLeftCell="A39" zoomScale="125" zoomScaleNormal="125" zoomScalePageLayoutView="125" workbookViewId="0">
      <selection activeCell="H53" sqref="H53"/>
    </sheetView>
  </sheetViews>
  <sheetFormatPr baseColWidth="10" defaultRowHeight="15.75" x14ac:dyDescent="0.25"/>
  <cols>
    <col min="2" max="2" width="40.875" customWidth="1"/>
    <col min="3" max="3" width="17.125" customWidth="1"/>
    <col min="4" max="4" width="16.875" style="9" customWidth="1"/>
  </cols>
  <sheetData>
    <row r="1" spans="2:5" ht="16.5" thickBot="1" x14ac:dyDescent="0.3"/>
    <row r="2" spans="2:5" ht="16.5" thickTop="1" x14ac:dyDescent="0.25">
      <c r="B2" s="94" t="s">
        <v>13</v>
      </c>
      <c r="C2" s="94"/>
      <c r="D2" s="94"/>
    </row>
    <row r="3" spans="2:5" ht="16.5" thickBot="1" x14ac:dyDescent="0.3">
      <c r="B3" s="95" t="s">
        <v>22</v>
      </c>
      <c r="C3" s="95"/>
      <c r="D3" s="95"/>
    </row>
    <row r="4" spans="2:5" ht="17.25" thickTop="1" thickBot="1" x14ac:dyDescent="0.3">
      <c r="B4" s="2"/>
      <c r="C4" s="3" t="s">
        <v>15</v>
      </c>
      <c r="D4" s="11" t="s">
        <v>12</v>
      </c>
      <c r="E4" s="45" t="s">
        <v>62</v>
      </c>
    </row>
    <row r="5" spans="2:5" x14ac:dyDescent="0.25">
      <c r="B5" s="4"/>
      <c r="C5" s="5"/>
      <c r="D5" s="10"/>
    </row>
    <row r="6" spans="2:5" x14ac:dyDescent="0.25">
      <c r="B6" s="6" t="s">
        <v>14</v>
      </c>
      <c r="C6" s="33"/>
      <c r="D6" s="9">
        <v>365</v>
      </c>
    </row>
    <row r="7" spans="2:5" x14ac:dyDescent="0.25">
      <c r="C7" s="33"/>
    </row>
    <row r="8" spans="2:5" x14ac:dyDescent="0.25">
      <c r="B8" s="6" t="s">
        <v>19</v>
      </c>
      <c r="C8" s="33"/>
      <c r="D8" s="9">
        <f>SUM(C11:C17)</f>
        <v>153</v>
      </c>
    </row>
    <row r="9" spans="2:5" x14ac:dyDescent="0.25">
      <c r="B9" s="7"/>
      <c r="C9" s="33"/>
    </row>
    <row r="10" spans="2:5" x14ac:dyDescent="0.25">
      <c r="B10" s="6" t="s">
        <v>16</v>
      </c>
      <c r="C10" s="33"/>
    </row>
    <row r="11" spans="2:5" x14ac:dyDescent="0.25">
      <c r="B11" s="7" t="s">
        <v>52</v>
      </c>
      <c r="C11" s="33">
        <v>94</v>
      </c>
      <c r="E11" s="18" t="s">
        <v>63</v>
      </c>
    </row>
    <row r="12" spans="2:5" x14ac:dyDescent="0.25">
      <c r="B12" s="7" t="s">
        <v>54</v>
      </c>
      <c r="C12" s="33">
        <v>14</v>
      </c>
      <c r="E12" s="18" t="s">
        <v>64</v>
      </c>
    </row>
    <row r="13" spans="2:5" x14ac:dyDescent="0.25">
      <c r="B13" s="7" t="s">
        <v>18</v>
      </c>
      <c r="C13" s="33">
        <v>38</v>
      </c>
      <c r="E13" s="42" t="s">
        <v>65</v>
      </c>
    </row>
    <row r="14" spans="2:5" x14ac:dyDescent="0.25">
      <c r="C14" s="33"/>
    </row>
    <row r="15" spans="2:5" x14ac:dyDescent="0.25">
      <c r="B15" s="6" t="s">
        <v>17</v>
      </c>
      <c r="C15" s="33"/>
    </row>
    <row r="16" spans="2:5" x14ac:dyDescent="0.25">
      <c r="B16" s="7" t="s">
        <v>55</v>
      </c>
      <c r="C16" s="33">
        <v>2</v>
      </c>
    </row>
    <row r="17" spans="2:5" x14ac:dyDescent="0.25">
      <c r="B17" s="7" t="s">
        <v>56</v>
      </c>
      <c r="C17" s="33">
        <v>5</v>
      </c>
    </row>
    <row r="18" spans="2:5" ht="16.5" thickBot="1" x14ac:dyDescent="0.3">
      <c r="C18" s="33"/>
    </row>
    <row r="19" spans="2:5" ht="17.25" thickTop="1" thickBot="1" x14ac:dyDescent="0.3">
      <c r="B19" s="12" t="s">
        <v>53</v>
      </c>
      <c r="C19" s="34"/>
      <c r="D19" s="13">
        <f>D6-D8</f>
        <v>212</v>
      </c>
    </row>
    <row r="20" spans="2:5" ht="16.5" thickTop="1" x14ac:dyDescent="0.25">
      <c r="C20" s="33"/>
    </row>
    <row r="21" spans="2:5" x14ac:dyDescent="0.25">
      <c r="B21" s="14" t="s">
        <v>105</v>
      </c>
      <c r="C21" s="35" t="s">
        <v>71</v>
      </c>
    </row>
    <row r="22" spans="2:5" x14ac:dyDescent="0.25">
      <c r="C22" s="15"/>
    </row>
    <row r="23" spans="2:5" ht="16.5" thickBot="1" x14ac:dyDescent="0.3">
      <c r="B23" s="91" t="s">
        <v>58</v>
      </c>
      <c r="C23" s="96" t="s">
        <v>59</v>
      </c>
      <c r="D23" s="96"/>
    </row>
    <row r="24" spans="2:5" x14ac:dyDescent="0.25">
      <c r="B24" s="91"/>
      <c r="C24" s="97" t="s">
        <v>53</v>
      </c>
      <c r="D24" s="97"/>
    </row>
    <row r="25" spans="2:5" x14ac:dyDescent="0.25">
      <c r="C25" s="15"/>
    </row>
    <row r="26" spans="2:5" ht="16.5" thickBot="1" x14ac:dyDescent="0.3">
      <c r="B26" s="91" t="s">
        <v>58</v>
      </c>
      <c r="C26" s="36">
        <v>31327.230000000003</v>
      </c>
      <c r="D26" s="92" t="s">
        <v>72</v>
      </c>
    </row>
    <row r="27" spans="2:5" x14ac:dyDescent="0.25">
      <c r="B27" s="91"/>
      <c r="C27" s="33">
        <v>1696</v>
      </c>
      <c r="D27" s="92"/>
    </row>
    <row r="28" spans="2:5" x14ac:dyDescent="0.25">
      <c r="C28" s="15"/>
    </row>
    <row r="29" spans="2:5" x14ac:dyDescent="0.25">
      <c r="B29" s="6" t="s">
        <v>70</v>
      </c>
      <c r="C29" s="15"/>
    </row>
    <row r="30" spans="2:5" x14ac:dyDescent="0.25">
      <c r="C30" s="15"/>
    </row>
    <row r="31" spans="2:5" x14ac:dyDescent="0.25">
      <c r="B31" s="14" t="s">
        <v>86</v>
      </c>
      <c r="C31" s="40" t="s">
        <v>73</v>
      </c>
      <c r="D31" s="37">
        <v>2659.68</v>
      </c>
      <c r="E31" s="18" t="s">
        <v>83</v>
      </c>
    </row>
    <row r="32" spans="2:5" x14ac:dyDescent="0.25">
      <c r="B32" s="14" t="s">
        <v>87</v>
      </c>
      <c r="C32" s="40" t="s">
        <v>60</v>
      </c>
      <c r="D32" s="37">
        <v>2610.6</v>
      </c>
      <c r="E32" s="18" t="s">
        <v>84</v>
      </c>
    </row>
    <row r="33" spans="2:5" s="41" customFormat="1" ht="31.5" x14ac:dyDescent="0.25">
      <c r="B33" s="39" t="s">
        <v>88</v>
      </c>
      <c r="C33" s="44" t="s">
        <v>77</v>
      </c>
      <c r="D33" s="43">
        <v>2298.31</v>
      </c>
      <c r="E33" s="42" t="s">
        <v>85</v>
      </c>
    </row>
    <row r="34" spans="2:5" s="41" customFormat="1" x14ac:dyDescent="0.25">
      <c r="B34" s="86"/>
      <c r="C34" s="44"/>
      <c r="D34" s="43"/>
      <c r="E34" s="42"/>
    </row>
    <row r="35" spans="2:5" s="41" customFormat="1" x14ac:dyDescent="0.25">
      <c r="B35" s="87" t="s">
        <v>117</v>
      </c>
      <c r="C35" s="44"/>
      <c r="D35" s="43"/>
      <c r="E35" s="42"/>
    </row>
    <row r="36" spans="2:5" x14ac:dyDescent="0.25">
      <c r="C36" s="15"/>
    </row>
    <row r="37" spans="2:5" x14ac:dyDescent="0.25">
      <c r="B37" s="93" t="s">
        <v>101</v>
      </c>
      <c r="C37" s="93"/>
      <c r="D37" s="93"/>
      <c r="E37" s="93"/>
    </row>
    <row r="38" spans="2:5" x14ac:dyDescent="0.25">
      <c r="B38" s="93"/>
      <c r="C38" s="93"/>
      <c r="D38" s="93"/>
      <c r="E38" s="93"/>
    </row>
    <row r="39" spans="2:5" x14ac:dyDescent="0.25">
      <c r="C39" s="15"/>
    </row>
    <row r="40" spans="2:5" x14ac:dyDescent="0.25">
      <c r="B40" t="s">
        <v>78</v>
      </c>
      <c r="C40" s="15"/>
    </row>
    <row r="41" spans="2:5" x14ac:dyDescent="0.25">
      <c r="C41" s="15"/>
    </row>
    <row r="42" spans="2:5" x14ac:dyDescent="0.25">
      <c r="B42" t="s">
        <v>79</v>
      </c>
      <c r="C42" s="15"/>
    </row>
    <row r="43" spans="2:5" x14ac:dyDescent="0.25">
      <c r="C43" s="15"/>
    </row>
    <row r="44" spans="2:5" x14ac:dyDescent="0.25">
      <c r="B44" s="93" t="s">
        <v>80</v>
      </c>
      <c r="C44" s="93"/>
      <c r="D44" s="93"/>
      <c r="E44" s="93"/>
    </row>
    <row r="45" spans="2:5" x14ac:dyDescent="0.25">
      <c r="B45" s="93"/>
      <c r="C45" s="93"/>
      <c r="D45" s="93"/>
      <c r="E45" s="93"/>
    </row>
    <row r="46" spans="2:5" x14ac:dyDescent="0.25">
      <c r="C46" s="15"/>
    </row>
    <row r="47" spans="2:5" ht="15" customHeight="1" x14ac:dyDescent="0.25">
      <c r="B47" s="93" t="s">
        <v>81</v>
      </c>
      <c r="C47" s="93"/>
      <c r="D47" s="93"/>
      <c r="E47" s="93"/>
    </row>
    <row r="48" spans="2:5" x14ac:dyDescent="0.25">
      <c r="B48" s="93"/>
      <c r="C48" s="93"/>
      <c r="D48" s="93"/>
      <c r="E48" s="93"/>
    </row>
    <row r="49" spans="2:5" x14ac:dyDescent="0.25">
      <c r="B49" s="93"/>
      <c r="C49" s="93"/>
      <c r="D49" s="93"/>
      <c r="E49" s="93"/>
    </row>
    <row r="50" spans="2:5" x14ac:dyDescent="0.25">
      <c r="C50" s="15"/>
    </row>
    <row r="51" spans="2:5" ht="15" customHeight="1" x14ac:dyDescent="0.25">
      <c r="B51" s="93" t="s">
        <v>82</v>
      </c>
      <c r="C51" s="93"/>
      <c r="D51" s="93"/>
      <c r="E51" s="93"/>
    </row>
    <row r="52" spans="2:5" x14ac:dyDescent="0.25">
      <c r="B52" s="90" t="s">
        <v>67</v>
      </c>
      <c r="C52" s="90"/>
      <c r="D52" s="90"/>
      <c r="E52" s="90"/>
    </row>
    <row r="53" spans="2:5" ht="33" customHeight="1" x14ac:dyDescent="0.25">
      <c r="B53" s="90"/>
      <c r="C53" s="90"/>
      <c r="D53" s="90"/>
      <c r="E53" s="90"/>
    </row>
    <row r="54" spans="2:5" ht="33.950000000000003" customHeight="1" x14ac:dyDescent="0.25">
      <c r="B54" s="90" t="s">
        <v>66</v>
      </c>
      <c r="C54" s="90"/>
      <c r="D54" s="90"/>
      <c r="E54" s="90"/>
    </row>
    <row r="55" spans="2:5" ht="15" customHeight="1" x14ac:dyDescent="0.25">
      <c r="B55" s="90"/>
      <c r="C55" s="90"/>
      <c r="D55" s="90"/>
      <c r="E55" s="90"/>
    </row>
    <row r="56" spans="2:5" ht="27" customHeight="1" x14ac:dyDescent="0.25">
      <c r="B56" s="90"/>
      <c r="C56" s="90"/>
      <c r="D56" s="90"/>
      <c r="E56" s="90"/>
    </row>
    <row r="57" spans="2:5" ht="30" customHeight="1" x14ac:dyDescent="0.25">
      <c r="B57" s="90" t="s">
        <v>68</v>
      </c>
      <c r="C57" s="90"/>
      <c r="D57" s="90"/>
      <c r="E57" s="90"/>
    </row>
    <row r="58" spans="2:5" ht="15" customHeight="1" x14ac:dyDescent="0.25">
      <c r="B58" s="90" t="s">
        <v>74</v>
      </c>
      <c r="C58" s="90"/>
      <c r="D58" s="90"/>
      <c r="E58" s="90"/>
    </row>
    <row r="59" spans="2:5" x14ac:dyDescent="0.25">
      <c r="B59" s="90"/>
      <c r="C59" s="90"/>
      <c r="D59" s="90"/>
      <c r="E59" s="90"/>
    </row>
    <row r="60" spans="2:5" x14ac:dyDescent="0.25">
      <c r="B60" s="90"/>
      <c r="C60" s="90"/>
      <c r="D60" s="90"/>
      <c r="E60" s="90"/>
    </row>
    <row r="61" spans="2:5" x14ac:dyDescent="0.25">
      <c r="B61" s="38"/>
      <c r="C61" s="38"/>
      <c r="D61" s="38"/>
      <c r="E61" s="38"/>
    </row>
    <row r="62" spans="2:5" x14ac:dyDescent="0.25">
      <c r="B62" s="38"/>
      <c r="C62" s="38"/>
      <c r="D62" s="38"/>
      <c r="E62" s="38"/>
    </row>
    <row r="63" spans="2:5" x14ac:dyDescent="0.25">
      <c r="C63" s="15"/>
    </row>
    <row r="64" spans="2:5" x14ac:dyDescent="0.25">
      <c r="C64" s="15"/>
    </row>
    <row r="65" spans="3:3" x14ac:dyDescent="0.25">
      <c r="C65" s="15"/>
    </row>
    <row r="66" spans="3:3" x14ac:dyDescent="0.25">
      <c r="C66" s="15"/>
    </row>
    <row r="67" spans="3:3" x14ac:dyDescent="0.25">
      <c r="C67" s="15"/>
    </row>
    <row r="68" spans="3:3" x14ac:dyDescent="0.25">
      <c r="C68" s="15"/>
    </row>
    <row r="69" spans="3:3" x14ac:dyDescent="0.25">
      <c r="C69" s="15"/>
    </row>
    <row r="70" spans="3:3" x14ac:dyDescent="0.25">
      <c r="C70" s="15"/>
    </row>
    <row r="71" spans="3:3" x14ac:dyDescent="0.25">
      <c r="C71" s="15"/>
    </row>
    <row r="72" spans="3:3" x14ac:dyDescent="0.25">
      <c r="C72" s="15"/>
    </row>
    <row r="73" spans="3:3" x14ac:dyDescent="0.25">
      <c r="C73" s="15"/>
    </row>
    <row r="74" spans="3:3" x14ac:dyDescent="0.25">
      <c r="C74" s="15"/>
    </row>
    <row r="75" spans="3:3" x14ac:dyDescent="0.25">
      <c r="C75" s="15"/>
    </row>
    <row r="76" spans="3:3" x14ac:dyDescent="0.25">
      <c r="C76" s="15"/>
    </row>
    <row r="77" spans="3:3" x14ac:dyDescent="0.25">
      <c r="C77" s="15"/>
    </row>
    <row r="78" spans="3:3" x14ac:dyDescent="0.25">
      <c r="C78" s="15"/>
    </row>
    <row r="79" spans="3:3" x14ac:dyDescent="0.25">
      <c r="C79" s="15"/>
    </row>
    <row r="80" spans="3:3" x14ac:dyDescent="0.25">
      <c r="C80" s="15"/>
    </row>
    <row r="81" spans="3:3" x14ac:dyDescent="0.25">
      <c r="C81" s="15"/>
    </row>
  </sheetData>
  <mergeCells count="15">
    <mergeCell ref="B2:D2"/>
    <mergeCell ref="B3:D3"/>
    <mergeCell ref="B23:B24"/>
    <mergeCell ref="C23:D23"/>
    <mergeCell ref="C24:D24"/>
    <mergeCell ref="B58:E60"/>
    <mergeCell ref="B26:B27"/>
    <mergeCell ref="D26:D27"/>
    <mergeCell ref="B44:E45"/>
    <mergeCell ref="B47:E49"/>
    <mergeCell ref="B37:E38"/>
    <mergeCell ref="B51:E51"/>
    <mergeCell ref="B52:E53"/>
    <mergeCell ref="B54:E56"/>
    <mergeCell ref="B57:E57"/>
  </mergeCells>
  <phoneticPr fontId="6" type="noConversion"/>
  <printOptions horizontalCentered="1" verticalCentered="1"/>
  <pageMargins left="0.75000000000000011" right="0.75000000000000011" top="0.98" bottom="0.98" header="0.51" footer="0.51"/>
  <pageSetup paperSize="9" scale="94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3:E50"/>
  <sheetViews>
    <sheetView topLeftCell="A20" zoomScale="150" zoomScaleNormal="150" zoomScalePageLayoutView="150" workbookViewId="0">
      <selection activeCell="D41" sqref="D41"/>
    </sheetView>
  </sheetViews>
  <sheetFormatPr baseColWidth="10" defaultRowHeight="15.75" x14ac:dyDescent="0.25"/>
  <cols>
    <col min="2" max="2" width="36.375" customWidth="1"/>
    <col min="3" max="3" width="22.625" customWidth="1"/>
    <col min="4" max="4" width="12.375" style="15" customWidth="1"/>
    <col min="5" max="5" width="49.625" customWidth="1"/>
  </cols>
  <sheetData>
    <row r="3" spans="2:5" ht="16.5" thickBot="1" x14ac:dyDescent="0.3"/>
    <row r="4" spans="2:5" x14ac:dyDescent="0.25">
      <c r="B4" s="88" t="s">
        <v>114</v>
      </c>
      <c r="C4" s="88"/>
      <c r="D4" s="88"/>
      <c r="E4" s="88"/>
    </row>
    <row r="5" spans="2:5" ht="16.5" thickBot="1" x14ac:dyDescent="0.3">
      <c r="B5" s="89" t="s">
        <v>90</v>
      </c>
      <c r="C5" s="89"/>
      <c r="D5" s="89"/>
      <c r="E5" s="89"/>
    </row>
    <row r="6" spans="2:5" ht="16.5" thickBot="1" x14ac:dyDescent="0.3">
      <c r="B6" s="1"/>
      <c r="C6" s="58"/>
      <c r="D6" s="59"/>
    </row>
    <row r="7" spans="2:5" ht="16.5" thickBot="1" x14ac:dyDescent="0.3">
      <c r="B7" s="2"/>
      <c r="C7" s="20" t="s">
        <v>0</v>
      </c>
      <c r="D7" s="21" t="s">
        <v>1</v>
      </c>
      <c r="E7" s="3" t="s">
        <v>23</v>
      </c>
    </row>
    <row r="8" spans="2:5" x14ac:dyDescent="0.25">
      <c r="B8" s="4"/>
      <c r="C8" s="22"/>
      <c r="D8" s="23"/>
    </row>
    <row r="9" spans="2:5" x14ac:dyDescent="0.25">
      <c r="B9" s="6" t="s">
        <v>2</v>
      </c>
      <c r="C9" s="24"/>
      <c r="D9" s="25"/>
    </row>
    <row r="10" spans="2:5" ht="47.25" x14ac:dyDescent="0.25">
      <c r="B10" s="46" t="s">
        <v>3</v>
      </c>
      <c r="C10" s="50" t="s">
        <v>119</v>
      </c>
      <c r="D10" s="51">
        <f>1289.41*12</f>
        <v>15472.920000000002</v>
      </c>
      <c r="E10" s="49" t="s">
        <v>91</v>
      </c>
    </row>
    <row r="11" spans="2:5" x14ac:dyDescent="0.25">
      <c r="B11" s="52"/>
      <c r="C11" s="53"/>
      <c r="D11" s="48"/>
      <c r="E11" s="49"/>
    </row>
    <row r="12" spans="2:5" x14ac:dyDescent="0.25">
      <c r="B12" s="54" t="s">
        <v>4</v>
      </c>
      <c r="C12" s="53"/>
      <c r="D12" s="48"/>
      <c r="E12" s="49"/>
    </row>
    <row r="13" spans="2:5" ht="31.5" x14ac:dyDescent="0.25">
      <c r="B13" s="46" t="s">
        <v>5</v>
      </c>
      <c r="C13" s="50" t="s">
        <v>120</v>
      </c>
      <c r="D13" s="51">
        <f>(1289.41+51.31)*2</f>
        <v>2681.44</v>
      </c>
      <c r="E13" s="49" t="s">
        <v>26</v>
      </c>
    </row>
    <row r="14" spans="2:5" x14ac:dyDescent="0.25">
      <c r="B14" s="52"/>
      <c r="C14" s="53"/>
      <c r="D14" s="48"/>
      <c r="E14" s="49"/>
    </row>
    <row r="15" spans="2:5" x14ac:dyDescent="0.25">
      <c r="B15" s="54" t="s">
        <v>41</v>
      </c>
      <c r="C15" s="53"/>
      <c r="D15" s="48"/>
      <c r="E15" s="49"/>
    </row>
    <row r="16" spans="2:5" x14ac:dyDescent="0.25">
      <c r="B16" s="46" t="s">
        <v>24</v>
      </c>
      <c r="C16" s="50" t="s">
        <v>29</v>
      </c>
      <c r="D16" s="55">
        <v>615.74</v>
      </c>
      <c r="E16" s="52" t="s">
        <v>92</v>
      </c>
    </row>
    <row r="17" spans="2:5" ht="31.5" x14ac:dyDescent="0.25">
      <c r="B17" s="46" t="s">
        <v>27</v>
      </c>
      <c r="C17" s="50" t="s">
        <v>93</v>
      </c>
      <c r="D17" s="56">
        <v>81.2</v>
      </c>
      <c r="E17" s="49" t="s">
        <v>112</v>
      </c>
    </row>
    <row r="18" spans="2:5" x14ac:dyDescent="0.25">
      <c r="B18" s="46" t="s">
        <v>31</v>
      </c>
      <c r="C18" s="47" t="s">
        <v>32</v>
      </c>
      <c r="D18" s="48">
        <v>307.92</v>
      </c>
      <c r="E18" s="16" t="s">
        <v>113</v>
      </c>
    </row>
    <row r="19" spans="2:5" x14ac:dyDescent="0.25">
      <c r="B19" s="46" t="s">
        <v>20</v>
      </c>
      <c r="C19" s="47" t="s">
        <v>36</v>
      </c>
      <c r="D19" s="48">
        <v>186.48</v>
      </c>
      <c r="E19" s="49" t="s">
        <v>37</v>
      </c>
    </row>
    <row r="20" spans="2:5" x14ac:dyDescent="0.25">
      <c r="B20" s="46" t="s">
        <v>38</v>
      </c>
      <c r="C20" s="47" t="s">
        <v>95</v>
      </c>
      <c r="D20" s="48">
        <v>145.91999999999999</v>
      </c>
      <c r="E20" s="49" t="s">
        <v>94</v>
      </c>
    </row>
    <row r="21" spans="2:5" x14ac:dyDescent="0.25">
      <c r="B21" s="46"/>
      <c r="C21" s="47"/>
      <c r="D21" s="48"/>
      <c r="E21" s="49"/>
    </row>
    <row r="22" spans="2:5" x14ac:dyDescent="0.25">
      <c r="B22" s="54" t="s">
        <v>96</v>
      </c>
      <c r="C22" s="47"/>
      <c r="D22" s="48"/>
      <c r="E22" s="49"/>
    </row>
    <row r="23" spans="2:5" x14ac:dyDescent="0.25">
      <c r="B23" s="46" t="s">
        <v>97</v>
      </c>
      <c r="C23" s="47" t="s">
        <v>122</v>
      </c>
      <c r="D23" s="48">
        <f>30*10.83*2</f>
        <v>649.79999999999995</v>
      </c>
      <c r="E23" s="49" t="s">
        <v>121</v>
      </c>
    </row>
    <row r="24" spans="2:5" x14ac:dyDescent="0.25">
      <c r="B24" s="52"/>
      <c r="C24" s="53"/>
      <c r="D24" s="48"/>
      <c r="E24" s="49"/>
    </row>
    <row r="25" spans="2:5" x14ac:dyDescent="0.25">
      <c r="B25" s="54" t="s">
        <v>6</v>
      </c>
      <c r="C25" s="53"/>
      <c r="D25" s="48"/>
      <c r="E25" s="49"/>
    </row>
    <row r="26" spans="2:5" x14ac:dyDescent="0.25">
      <c r="B26" s="57" t="s">
        <v>7</v>
      </c>
      <c r="C26" s="47" t="s">
        <v>127</v>
      </c>
      <c r="D26" s="48">
        <f>19491.62*0.236</f>
        <v>4600.0223199999991</v>
      </c>
      <c r="E26" s="49" t="s">
        <v>98</v>
      </c>
    </row>
    <row r="27" spans="2:5" x14ac:dyDescent="0.25">
      <c r="B27" s="57" t="s">
        <v>8</v>
      </c>
      <c r="C27" s="47" t="s">
        <v>123</v>
      </c>
      <c r="D27" s="48">
        <f>20141.42*0.0125</f>
        <v>251.76774999999998</v>
      </c>
      <c r="E27" s="49" t="s">
        <v>57</v>
      </c>
    </row>
    <row r="28" spans="2:5" x14ac:dyDescent="0.25">
      <c r="B28" s="57" t="s">
        <v>9</v>
      </c>
      <c r="C28" s="47" t="s">
        <v>124</v>
      </c>
      <c r="D28" s="48">
        <f>20141.42*0.055</f>
        <v>1107.7781</v>
      </c>
      <c r="E28" s="49" t="s">
        <v>44</v>
      </c>
    </row>
    <row r="29" spans="2:5" x14ac:dyDescent="0.25">
      <c r="B29" s="57" t="s">
        <v>10</v>
      </c>
      <c r="C29" s="47" t="s">
        <v>125</v>
      </c>
      <c r="D29" s="48">
        <f>20141.42*0.006</f>
        <v>120.84851999999999</v>
      </c>
      <c r="E29" s="49" t="s">
        <v>43</v>
      </c>
    </row>
    <row r="30" spans="2:5" x14ac:dyDescent="0.25">
      <c r="B30" s="57" t="s">
        <v>11</v>
      </c>
      <c r="C30" s="47" t="s">
        <v>126</v>
      </c>
      <c r="D30" s="48">
        <f>20141.42*0.002</f>
        <v>40.28284</v>
      </c>
      <c r="E30" s="49" t="s">
        <v>49</v>
      </c>
    </row>
    <row r="31" spans="2:5" x14ac:dyDescent="0.25">
      <c r="B31" s="57" t="s">
        <v>96</v>
      </c>
      <c r="C31" s="47" t="s">
        <v>128</v>
      </c>
      <c r="D31" s="48">
        <f>649.8*0.236</f>
        <v>153.35279999999997</v>
      </c>
      <c r="E31" s="49" t="s">
        <v>99</v>
      </c>
    </row>
    <row r="32" spans="2:5" ht="16.5" thickBot="1" x14ac:dyDescent="0.3">
      <c r="B32" s="7"/>
      <c r="C32" s="24"/>
      <c r="D32" s="25"/>
      <c r="E32" s="16"/>
    </row>
    <row r="33" spans="2:5" ht="16.5" thickBot="1" x14ac:dyDescent="0.3">
      <c r="B33" s="8"/>
      <c r="C33" s="31" t="s">
        <v>45</v>
      </c>
      <c r="D33" s="32">
        <f>SUM(D10:D32)</f>
        <v>26415.472329999997</v>
      </c>
      <c r="E33" s="19"/>
    </row>
    <row r="34" spans="2:5" x14ac:dyDescent="0.25">
      <c r="B34" s="57"/>
      <c r="C34" s="52"/>
      <c r="D34" s="60"/>
      <c r="E34" s="49"/>
    </row>
    <row r="35" spans="2:5" x14ac:dyDescent="0.25">
      <c r="B35" s="61" t="s">
        <v>115</v>
      </c>
      <c r="C35" s="52" t="s">
        <v>140</v>
      </c>
      <c r="D35" s="60"/>
      <c r="E35" s="49"/>
    </row>
    <row r="36" spans="2:5" x14ac:dyDescent="0.25">
      <c r="B36" s="61" t="s">
        <v>118</v>
      </c>
      <c r="C36" s="52" t="s">
        <v>141</v>
      </c>
      <c r="D36" s="60"/>
      <c r="E36" s="49"/>
    </row>
    <row r="37" spans="2:5" x14ac:dyDescent="0.25">
      <c r="B37" s="61" t="s">
        <v>116</v>
      </c>
      <c r="C37" s="52" t="s">
        <v>142</v>
      </c>
      <c r="D37" s="60"/>
      <c r="E37" s="49"/>
    </row>
    <row r="38" spans="2:5" x14ac:dyDescent="0.25">
      <c r="B38" s="52"/>
      <c r="C38" s="52"/>
      <c r="D38" s="60"/>
      <c r="E38" s="49"/>
    </row>
    <row r="39" spans="2:5" x14ac:dyDescent="0.25">
      <c r="B39" s="52"/>
      <c r="C39" s="52"/>
      <c r="D39" s="60"/>
      <c r="E39" s="49"/>
    </row>
    <row r="40" spans="2:5" x14ac:dyDescent="0.25">
      <c r="E40" s="16"/>
    </row>
    <row r="41" spans="2:5" x14ac:dyDescent="0.25">
      <c r="E41" s="16"/>
    </row>
    <row r="42" spans="2:5" x14ac:dyDescent="0.25">
      <c r="E42" s="16"/>
    </row>
    <row r="43" spans="2:5" x14ac:dyDescent="0.25">
      <c r="E43" s="16"/>
    </row>
    <row r="44" spans="2:5" x14ac:dyDescent="0.25">
      <c r="E44" s="16"/>
    </row>
    <row r="45" spans="2:5" x14ac:dyDescent="0.25">
      <c r="E45" s="16"/>
    </row>
    <row r="46" spans="2:5" x14ac:dyDescent="0.25">
      <c r="E46" s="16"/>
    </row>
    <row r="47" spans="2:5" x14ac:dyDescent="0.25">
      <c r="E47" s="16"/>
    </row>
    <row r="48" spans="2:5" x14ac:dyDescent="0.25">
      <c r="E48" s="16"/>
    </row>
    <row r="49" spans="5:5" x14ac:dyDescent="0.25">
      <c r="E49" s="16"/>
    </row>
    <row r="50" spans="5:5" x14ac:dyDescent="0.25">
      <c r="E50" s="16"/>
    </row>
  </sheetData>
  <mergeCells count="2">
    <mergeCell ref="B4:E4"/>
    <mergeCell ref="B5:E5"/>
  </mergeCells>
  <phoneticPr fontId="6" type="noConversion"/>
  <printOptions horizontalCentered="1" verticalCentered="1" gridLines="1"/>
  <pageMargins left="0.75000000000000011" right="0.75000000000000011" top="0.98" bottom="0.98" header="0.51" footer="0.51"/>
  <pageSetup paperSize="9" scale="78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E84"/>
  <sheetViews>
    <sheetView zoomScale="150" zoomScaleNormal="150" zoomScalePageLayoutView="150" workbookViewId="0"/>
  </sheetViews>
  <sheetFormatPr baseColWidth="10" defaultRowHeight="15.75" x14ac:dyDescent="0.25"/>
  <cols>
    <col min="2" max="2" width="40.875" customWidth="1"/>
    <col min="3" max="3" width="17.125" customWidth="1"/>
    <col min="4" max="4" width="16.875" style="9" customWidth="1"/>
  </cols>
  <sheetData>
    <row r="1" spans="2:5" ht="16.5" thickBot="1" x14ac:dyDescent="0.3"/>
    <row r="2" spans="2:5" ht="16.5" thickTop="1" x14ac:dyDescent="0.25">
      <c r="B2" s="102" t="s">
        <v>13</v>
      </c>
      <c r="C2" s="102"/>
      <c r="D2" s="102"/>
      <c r="E2" s="52"/>
    </row>
    <row r="3" spans="2:5" ht="16.5" thickBot="1" x14ac:dyDescent="0.3">
      <c r="B3" s="103" t="s">
        <v>90</v>
      </c>
      <c r="C3" s="103"/>
      <c r="D3" s="103"/>
      <c r="E3" s="52"/>
    </row>
    <row r="4" spans="2:5" ht="17.25" thickTop="1" thickBot="1" x14ac:dyDescent="0.3">
      <c r="B4" s="62"/>
      <c r="C4" s="63" t="s">
        <v>15</v>
      </c>
      <c r="D4" s="64" t="s">
        <v>12</v>
      </c>
      <c r="E4" s="65" t="s">
        <v>62</v>
      </c>
    </row>
    <row r="5" spans="2:5" x14ac:dyDescent="0.25">
      <c r="B5" s="66"/>
      <c r="C5" s="67"/>
      <c r="D5" s="68"/>
      <c r="E5" s="52"/>
    </row>
    <row r="6" spans="2:5" x14ac:dyDescent="0.25">
      <c r="B6" s="54" t="s">
        <v>14</v>
      </c>
      <c r="C6" s="69"/>
      <c r="D6" s="70">
        <v>365</v>
      </c>
      <c r="E6" s="52"/>
    </row>
    <row r="7" spans="2:5" x14ac:dyDescent="0.25">
      <c r="B7" s="52"/>
      <c r="C7" s="69"/>
      <c r="D7" s="70"/>
      <c r="E7" s="52"/>
    </row>
    <row r="8" spans="2:5" x14ac:dyDescent="0.25">
      <c r="B8" s="54" t="s">
        <v>19</v>
      </c>
      <c r="C8" s="69"/>
      <c r="D8" s="70">
        <f>SUM(C11:C16)</f>
        <v>145</v>
      </c>
      <c r="E8" s="52"/>
    </row>
    <row r="9" spans="2:5" x14ac:dyDescent="0.25">
      <c r="B9" s="57"/>
      <c r="C9" s="69"/>
      <c r="D9" s="70"/>
      <c r="E9" s="52"/>
    </row>
    <row r="10" spans="2:5" x14ac:dyDescent="0.25">
      <c r="B10" s="54" t="s">
        <v>16</v>
      </c>
      <c r="C10" s="69"/>
      <c r="D10" s="70"/>
      <c r="E10" s="52"/>
    </row>
    <row r="11" spans="2:5" x14ac:dyDescent="0.25">
      <c r="B11" s="57" t="s">
        <v>100</v>
      </c>
      <c r="C11" s="69">
        <v>95</v>
      </c>
      <c r="D11" s="70"/>
      <c r="E11" s="71" t="s">
        <v>63</v>
      </c>
    </row>
    <row r="12" spans="2:5" x14ac:dyDescent="0.25">
      <c r="B12" s="57" t="s">
        <v>54</v>
      </c>
      <c r="C12" s="69">
        <v>14</v>
      </c>
      <c r="D12" s="70"/>
      <c r="E12" s="71" t="s">
        <v>64</v>
      </c>
    </row>
    <row r="13" spans="2:5" x14ac:dyDescent="0.25">
      <c r="B13" s="57" t="s">
        <v>18</v>
      </c>
      <c r="C13" s="69">
        <v>33</v>
      </c>
      <c r="D13" s="70"/>
      <c r="E13" s="61" t="s">
        <v>65</v>
      </c>
    </row>
    <row r="14" spans="2:5" x14ac:dyDescent="0.25">
      <c r="B14" s="52"/>
      <c r="C14" s="69"/>
      <c r="D14" s="70"/>
      <c r="E14" s="52"/>
    </row>
    <row r="15" spans="2:5" x14ac:dyDescent="0.25">
      <c r="B15" s="54" t="s">
        <v>17</v>
      </c>
      <c r="C15" s="69"/>
      <c r="D15" s="70"/>
      <c r="E15" s="52"/>
    </row>
    <row r="16" spans="2:5" x14ac:dyDescent="0.25">
      <c r="B16" s="57" t="s">
        <v>56</v>
      </c>
      <c r="C16" s="69">
        <v>3</v>
      </c>
      <c r="D16" s="70"/>
      <c r="E16" s="52"/>
    </row>
    <row r="17" spans="2:5" ht="16.5" thickBot="1" x14ac:dyDescent="0.3">
      <c r="B17" s="52"/>
      <c r="C17" s="69"/>
      <c r="D17" s="70"/>
      <c r="E17" s="52"/>
    </row>
    <row r="18" spans="2:5" ht="17.25" thickTop="1" thickBot="1" x14ac:dyDescent="0.3">
      <c r="B18" s="72" t="s">
        <v>53</v>
      </c>
      <c r="C18" s="73"/>
      <c r="D18" s="74">
        <f>D6-D8</f>
        <v>220</v>
      </c>
      <c r="E18" s="52"/>
    </row>
    <row r="19" spans="2:5" ht="16.5" thickTop="1" x14ac:dyDescent="0.25">
      <c r="B19" s="52"/>
      <c r="C19" s="69"/>
      <c r="D19" s="70"/>
      <c r="E19" s="52"/>
    </row>
    <row r="20" spans="2:5" x14ac:dyDescent="0.25">
      <c r="B20" s="52"/>
      <c r="C20" s="60"/>
      <c r="D20" s="70"/>
      <c r="E20" s="52"/>
    </row>
    <row r="21" spans="2:5" x14ac:dyDescent="0.25">
      <c r="B21" s="75" t="s">
        <v>106</v>
      </c>
      <c r="C21" s="76" t="s">
        <v>104</v>
      </c>
      <c r="D21" s="70"/>
      <c r="E21" s="52"/>
    </row>
    <row r="22" spans="2:5" ht="16.5" thickBot="1" x14ac:dyDescent="0.3">
      <c r="B22" s="77" t="s">
        <v>107</v>
      </c>
      <c r="C22" s="78" t="s">
        <v>108</v>
      </c>
      <c r="D22" s="70"/>
      <c r="E22" s="52"/>
    </row>
    <row r="23" spans="2:5" x14ac:dyDescent="0.25">
      <c r="B23" s="75" t="s">
        <v>109</v>
      </c>
      <c r="C23" s="76" t="s">
        <v>110</v>
      </c>
      <c r="D23" s="70"/>
      <c r="E23" s="52"/>
    </row>
    <row r="24" spans="2:5" x14ac:dyDescent="0.25">
      <c r="B24" s="75"/>
      <c r="C24" s="76"/>
      <c r="D24" s="70"/>
      <c r="E24" s="52"/>
    </row>
    <row r="25" spans="2:5" x14ac:dyDescent="0.25">
      <c r="B25" s="52"/>
      <c r="C25" s="60"/>
      <c r="D25" s="70"/>
      <c r="E25" s="52"/>
    </row>
    <row r="26" spans="2:5" ht="16.5" thickBot="1" x14ac:dyDescent="0.3">
      <c r="B26" s="100" t="s">
        <v>58</v>
      </c>
      <c r="C26" s="104" t="s">
        <v>59</v>
      </c>
      <c r="D26" s="104"/>
      <c r="E26" s="52"/>
    </row>
    <row r="27" spans="2:5" x14ac:dyDescent="0.25">
      <c r="B27" s="100"/>
      <c r="C27" s="105" t="s">
        <v>53</v>
      </c>
      <c r="D27" s="105"/>
      <c r="E27" s="52"/>
    </row>
    <row r="28" spans="2:5" x14ac:dyDescent="0.25">
      <c r="B28" s="52"/>
      <c r="C28" s="60"/>
      <c r="D28" s="70"/>
      <c r="E28" s="52"/>
    </row>
    <row r="29" spans="2:5" ht="16.5" thickBot="1" x14ac:dyDescent="0.3">
      <c r="B29" s="100" t="s">
        <v>58</v>
      </c>
      <c r="C29" s="79">
        <v>26415.47</v>
      </c>
      <c r="D29" s="101" t="s">
        <v>129</v>
      </c>
      <c r="E29" s="52"/>
    </row>
    <row r="30" spans="2:5" x14ac:dyDescent="0.25">
      <c r="B30" s="100"/>
      <c r="C30" s="69">
        <v>1790</v>
      </c>
      <c r="D30" s="101"/>
      <c r="E30" s="52"/>
    </row>
    <row r="31" spans="2:5" x14ac:dyDescent="0.25">
      <c r="B31" s="52"/>
      <c r="C31" s="60"/>
      <c r="D31" s="70"/>
      <c r="E31" s="52"/>
    </row>
    <row r="32" spans="2:5" x14ac:dyDescent="0.25">
      <c r="B32" s="54" t="s">
        <v>61</v>
      </c>
      <c r="C32" s="60"/>
      <c r="D32" s="70"/>
      <c r="E32" s="52"/>
    </row>
    <row r="33" spans="2:5" x14ac:dyDescent="0.25">
      <c r="B33" s="52"/>
      <c r="C33" s="60"/>
      <c r="D33" s="70"/>
      <c r="E33" s="52"/>
    </row>
    <row r="34" spans="2:5" x14ac:dyDescent="0.25">
      <c r="B34" s="75" t="s">
        <v>86</v>
      </c>
      <c r="C34" s="80" t="s">
        <v>130</v>
      </c>
      <c r="D34" s="81">
        <v>1269.3599999999999</v>
      </c>
      <c r="E34" s="71" t="s">
        <v>83</v>
      </c>
    </row>
    <row r="35" spans="2:5" x14ac:dyDescent="0.25">
      <c r="B35" s="75" t="s">
        <v>87</v>
      </c>
      <c r="C35" s="80" t="s">
        <v>131</v>
      </c>
      <c r="D35" s="81">
        <v>2201.29</v>
      </c>
      <c r="E35" s="71" t="s">
        <v>84</v>
      </c>
    </row>
    <row r="36" spans="2:5" s="41" customFormat="1" ht="31.5" x14ac:dyDescent="0.25">
      <c r="B36" s="82" t="s">
        <v>88</v>
      </c>
      <c r="C36" s="83" t="s">
        <v>137</v>
      </c>
      <c r="D36" s="84">
        <v>2116.21</v>
      </c>
      <c r="E36" s="61" t="s">
        <v>85</v>
      </c>
    </row>
    <row r="37" spans="2:5" x14ac:dyDescent="0.25">
      <c r="B37" s="52"/>
      <c r="C37" s="60"/>
      <c r="D37" s="70"/>
      <c r="E37" s="52"/>
    </row>
    <row r="38" spans="2:5" s="41" customFormat="1" x14ac:dyDescent="0.25">
      <c r="B38" s="87" t="s">
        <v>117</v>
      </c>
      <c r="C38" s="44"/>
      <c r="D38" s="43"/>
      <c r="E38" s="42"/>
    </row>
    <row r="39" spans="2:5" x14ac:dyDescent="0.25">
      <c r="B39" s="52"/>
      <c r="C39" s="60"/>
      <c r="D39" s="70"/>
      <c r="E39" s="52"/>
    </row>
    <row r="40" spans="2:5" x14ac:dyDescent="0.25">
      <c r="B40" s="99" t="s">
        <v>102</v>
      </c>
      <c r="C40" s="99"/>
      <c r="D40" s="99"/>
      <c r="E40" s="99"/>
    </row>
    <row r="41" spans="2:5" x14ac:dyDescent="0.25">
      <c r="B41" s="99"/>
      <c r="C41" s="99"/>
      <c r="D41" s="99"/>
      <c r="E41" s="99"/>
    </row>
    <row r="42" spans="2:5" x14ac:dyDescent="0.25">
      <c r="B42" s="52"/>
      <c r="C42" s="60"/>
      <c r="D42" s="70"/>
      <c r="E42" s="52"/>
    </row>
    <row r="43" spans="2:5" x14ac:dyDescent="0.25">
      <c r="B43" s="52" t="s">
        <v>78</v>
      </c>
      <c r="C43" s="60"/>
      <c r="D43" s="70"/>
      <c r="E43" s="52"/>
    </row>
    <row r="44" spans="2:5" x14ac:dyDescent="0.25">
      <c r="B44" s="52"/>
      <c r="C44" s="60"/>
      <c r="D44" s="70"/>
      <c r="E44" s="52"/>
    </row>
    <row r="45" spans="2:5" x14ac:dyDescent="0.25">
      <c r="B45" s="52" t="s">
        <v>103</v>
      </c>
      <c r="C45" s="60"/>
      <c r="D45" s="70"/>
      <c r="E45" s="52"/>
    </row>
    <row r="46" spans="2:5" x14ac:dyDescent="0.25">
      <c r="B46" s="52"/>
      <c r="C46" s="60"/>
      <c r="D46" s="70"/>
      <c r="E46" s="52"/>
    </row>
    <row r="47" spans="2:5" x14ac:dyDescent="0.25">
      <c r="B47" s="99" t="s">
        <v>132</v>
      </c>
      <c r="C47" s="99"/>
      <c r="D47" s="99"/>
      <c r="E47" s="99"/>
    </row>
    <row r="48" spans="2:5" x14ac:dyDescent="0.25">
      <c r="B48" s="99"/>
      <c r="C48" s="99"/>
      <c r="D48" s="99"/>
      <c r="E48" s="99"/>
    </row>
    <row r="49" spans="2:5" x14ac:dyDescent="0.25">
      <c r="B49" s="52"/>
      <c r="C49" s="60"/>
      <c r="D49" s="70"/>
      <c r="E49" s="52"/>
    </row>
    <row r="50" spans="2:5" ht="15" customHeight="1" x14ac:dyDescent="0.25">
      <c r="B50" s="99" t="s">
        <v>111</v>
      </c>
      <c r="C50" s="99"/>
      <c r="D50" s="99"/>
      <c r="E50" s="99"/>
    </row>
    <row r="51" spans="2:5" x14ac:dyDescent="0.25">
      <c r="B51" s="99"/>
      <c r="C51" s="99"/>
      <c r="D51" s="99"/>
      <c r="E51" s="99"/>
    </row>
    <row r="52" spans="2:5" x14ac:dyDescent="0.25">
      <c r="B52" s="99"/>
      <c r="C52" s="99"/>
      <c r="D52" s="99"/>
      <c r="E52" s="99"/>
    </row>
    <row r="53" spans="2:5" x14ac:dyDescent="0.25">
      <c r="B53" s="52"/>
      <c r="C53" s="60"/>
      <c r="D53" s="70"/>
      <c r="E53" s="52"/>
    </row>
    <row r="54" spans="2:5" ht="15" customHeight="1" x14ac:dyDescent="0.25">
      <c r="B54" s="99" t="s">
        <v>82</v>
      </c>
      <c r="C54" s="99"/>
      <c r="D54" s="99"/>
      <c r="E54" s="99"/>
    </row>
    <row r="55" spans="2:5" x14ac:dyDescent="0.25">
      <c r="B55" s="98" t="s">
        <v>136</v>
      </c>
      <c r="C55" s="98"/>
      <c r="D55" s="98"/>
      <c r="E55" s="98"/>
    </row>
    <row r="56" spans="2:5" ht="33" customHeight="1" x14ac:dyDescent="0.25">
      <c r="B56" s="98"/>
      <c r="C56" s="98"/>
      <c r="D56" s="98"/>
      <c r="E56" s="98"/>
    </row>
    <row r="57" spans="2:5" ht="33.950000000000003" customHeight="1" x14ac:dyDescent="0.25">
      <c r="B57" s="98" t="s">
        <v>133</v>
      </c>
      <c r="C57" s="98"/>
      <c r="D57" s="98"/>
      <c r="E57" s="98"/>
    </row>
    <row r="58" spans="2:5" ht="15" customHeight="1" x14ac:dyDescent="0.25">
      <c r="B58" s="98"/>
      <c r="C58" s="98"/>
      <c r="D58" s="98"/>
      <c r="E58" s="98"/>
    </row>
    <row r="59" spans="2:5" ht="27" customHeight="1" x14ac:dyDescent="0.25">
      <c r="B59" s="98"/>
      <c r="C59" s="98"/>
      <c r="D59" s="98"/>
      <c r="E59" s="98"/>
    </row>
    <row r="60" spans="2:5" ht="30" customHeight="1" x14ac:dyDescent="0.25">
      <c r="B60" s="98" t="s">
        <v>134</v>
      </c>
      <c r="C60" s="98"/>
      <c r="D60" s="98"/>
      <c r="E60" s="98"/>
    </row>
    <row r="61" spans="2:5" ht="15" customHeight="1" x14ac:dyDescent="0.25">
      <c r="B61" s="98" t="s">
        <v>135</v>
      </c>
      <c r="C61" s="98"/>
      <c r="D61" s="98"/>
      <c r="E61" s="98"/>
    </row>
    <row r="62" spans="2:5" x14ac:dyDescent="0.25">
      <c r="B62" s="98"/>
      <c r="C62" s="98"/>
      <c r="D62" s="98"/>
      <c r="E62" s="98"/>
    </row>
    <row r="63" spans="2:5" x14ac:dyDescent="0.25">
      <c r="B63" s="98"/>
      <c r="C63" s="98"/>
      <c r="D63" s="98"/>
      <c r="E63" s="98"/>
    </row>
    <row r="64" spans="2:5" x14ac:dyDescent="0.25">
      <c r="B64" s="85"/>
      <c r="C64" s="85"/>
      <c r="D64" s="85"/>
      <c r="E64" s="85"/>
    </row>
    <row r="65" spans="2:5" x14ac:dyDescent="0.25">
      <c r="B65" s="85"/>
      <c r="C65" s="85"/>
      <c r="D65" s="85"/>
      <c r="E65" s="85"/>
    </row>
    <row r="66" spans="2:5" x14ac:dyDescent="0.25">
      <c r="B66" s="52"/>
      <c r="C66" s="60"/>
      <c r="D66" s="70"/>
      <c r="E66" s="52"/>
    </row>
    <row r="67" spans="2:5" x14ac:dyDescent="0.25">
      <c r="B67" s="52"/>
      <c r="C67" s="60"/>
      <c r="D67" s="70"/>
      <c r="E67" s="52"/>
    </row>
    <row r="68" spans="2:5" s="9" customFormat="1" x14ac:dyDescent="0.25">
      <c r="B68" s="52"/>
      <c r="C68" s="60"/>
      <c r="D68" s="70"/>
      <c r="E68" s="52"/>
    </row>
    <row r="69" spans="2:5" s="9" customFormat="1" x14ac:dyDescent="0.25">
      <c r="B69" s="52"/>
      <c r="C69" s="60"/>
      <c r="D69" s="70"/>
      <c r="E69" s="52"/>
    </row>
    <row r="70" spans="2:5" s="9" customFormat="1" x14ac:dyDescent="0.25">
      <c r="B70" s="52"/>
      <c r="C70" s="60"/>
      <c r="D70" s="70"/>
      <c r="E70" s="52"/>
    </row>
    <row r="71" spans="2:5" s="9" customFormat="1" x14ac:dyDescent="0.25">
      <c r="B71" s="52"/>
      <c r="C71" s="60"/>
      <c r="D71" s="70"/>
      <c r="E71" s="52"/>
    </row>
    <row r="72" spans="2:5" s="9" customFormat="1" x14ac:dyDescent="0.25">
      <c r="B72" s="52"/>
      <c r="C72" s="60"/>
      <c r="D72" s="70"/>
      <c r="E72" s="52"/>
    </row>
    <row r="73" spans="2:5" s="9" customFormat="1" x14ac:dyDescent="0.25">
      <c r="B73" s="52"/>
      <c r="C73" s="60"/>
      <c r="D73" s="70"/>
      <c r="E73" s="52"/>
    </row>
    <row r="74" spans="2:5" s="9" customFormat="1" x14ac:dyDescent="0.25">
      <c r="B74" s="52"/>
      <c r="C74" s="60"/>
      <c r="D74" s="70"/>
      <c r="E74" s="52"/>
    </row>
    <row r="75" spans="2:5" s="9" customFormat="1" x14ac:dyDescent="0.25">
      <c r="B75" s="52"/>
      <c r="C75" s="60"/>
      <c r="D75" s="70"/>
      <c r="E75" s="52"/>
    </row>
    <row r="76" spans="2:5" s="9" customFormat="1" x14ac:dyDescent="0.25">
      <c r="B76" s="52"/>
      <c r="C76" s="60"/>
      <c r="D76" s="70"/>
      <c r="E76" s="52"/>
    </row>
    <row r="77" spans="2:5" s="9" customFormat="1" x14ac:dyDescent="0.25">
      <c r="B77" s="52"/>
      <c r="C77" s="60"/>
      <c r="D77" s="70"/>
      <c r="E77" s="52"/>
    </row>
    <row r="78" spans="2:5" s="9" customFormat="1" x14ac:dyDescent="0.25">
      <c r="B78" s="52"/>
      <c r="C78" s="60"/>
      <c r="D78" s="70"/>
      <c r="E78" s="52"/>
    </row>
    <row r="79" spans="2:5" s="9" customFormat="1" x14ac:dyDescent="0.25">
      <c r="B79" s="52"/>
      <c r="C79" s="60"/>
      <c r="D79" s="70"/>
      <c r="E79" s="52"/>
    </row>
    <row r="80" spans="2:5" s="9" customFormat="1" x14ac:dyDescent="0.25">
      <c r="B80" s="52"/>
      <c r="C80" s="60"/>
      <c r="D80" s="70"/>
      <c r="E80" s="52"/>
    </row>
    <row r="81" spans="2:5" s="9" customFormat="1" x14ac:dyDescent="0.25">
      <c r="B81"/>
      <c r="C81" s="15"/>
      <c r="E81"/>
    </row>
    <row r="82" spans="2:5" s="9" customFormat="1" x14ac:dyDescent="0.25">
      <c r="B82"/>
      <c r="C82" s="15"/>
      <c r="E82"/>
    </row>
    <row r="83" spans="2:5" s="9" customFormat="1" x14ac:dyDescent="0.25">
      <c r="B83"/>
      <c r="C83" s="15"/>
      <c r="E83"/>
    </row>
    <row r="84" spans="2:5" s="9" customFormat="1" x14ac:dyDescent="0.25">
      <c r="B84"/>
      <c r="C84" s="15"/>
      <c r="E84"/>
    </row>
  </sheetData>
  <mergeCells count="15">
    <mergeCell ref="B29:B30"/>
    <mergeCell ref="D29:D30"/>
    <mergeCell ref="B2:D2"/>
    <mergeCell ref="B3:D3"/>
    <mergeCell ref="B26:B27"/>
    <mergeCell ref="C26:D26"/>
    <mergeCell ref="C27:D27"/>
    <mergeCell ref="B60:E60"/>
    <mergeCell ref="B61:E63"/>
    <mergeCell ref="B40:E41"/>
    <mergeCell ref="B47:E48"/>
    <mergeCell ref="B50:E52"/>
    <mergeCell ref="B54:E54"/>
    <mergeCell ref="B55:E56"/>
    <mergeCell ref="B57:E59"/>
  </mergeCells>
  <phoneticPr fontId="6" type="noConversion"/>
  <printOptions horizontalCentered="1" verticalCentered="1"/>
  <pageMargins left="0.75000000000000011" right="0.75000000000000011" top="0.98" bottom="0.98" header="0.51" footer="0.51"/>
  <pageSetup paperSize="9" scale="94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Coste JR 1 de 2</vt:lpstr>
      <vt:lpstr>Coste JR 2 de 2</vt:lpstr>
      <vt:lpstr>Coste 2º Cam 1 de 2</vt:lpstr>
      <vt:lpstr>Coste Cam 2 de 2</vt:lpstr>
      <vt:lpstr>'Coste 2º Cam 1 de 2'!Área_de_impresión</vt:lpstr>
      <vt:lpstr>'Coste Cam 2 de 2'!Área_de_impresión</vt:lpstr>
      <vt:lpstr>'Coste JR 1 de 2'!Área_de_impresión</vt:lpstr>
      <vt:lpstr>'Coste JR 2 de 2'!Área_de_impresión</vt:lpstr>
    </vt:vector>
  </TitlesOfParts>
  <Company>Universidad de Granada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Vera</dc:creator>
  <cp:lastModifiedBy>juancarg</cp:lastModifiedBy>
  <cp:lastPrinted>2015-04-10T12:00:50Z</cp:lastPrinted>
  <dcterms:created xsi:type="dcterms:W3CDTF">2014-12-01T18:13:20Z</dcterms:created>
  <dcterms:modified xsi:type="dcterms:W3CDTF">2016-08-16T08:53:40Z</dcterms:modified>
</cp:coreProperties>
</file>