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200" windowHeight="11595"/>
  </bookViews>
  <sheets>
    <sheet name="Antropoceno" sheetId="1" r:id="rId1"/>
    <sheet name="Holoceno" sheetId="2" r:id="rId2"/>
    <sheet name="RutasLeón" sheetId="3" r:id="rId3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3" i="3"/>
  <c r="D44"/>
  <c r="D42"/>
  <c r="D41"/>
  <c r="C40"/>
  <c r="B40"/>
  <c r="D39"/>
  <c r="D40"/>
  <c r="D35"/>
  <c r="D36"/>
  <c r="D37"/>
  <c r="D38"/>
  <c r="D34"/>
  <c r="C35"/>
  <c r="B35"/>
  <c r="C39"/>
  <c r="B39"/>
  <c r="C38"/>
  <c r="B38"/>
  <c r="C37"/>
  <c r="B37"/>
  <c r="C36"/>
  <c r="B36"/>
  <c r="C34"/>
  <c r="B34"/>
  <c r="C31"/>
  <c r="D31"/>
  <c r="B31"/>
  <c r="D30"/>
  <c r="C30"/>
  <c r="B30"/>
  <c r="B29"/>
  <c r="B28"/>
  <c r="D29"/>
  <c r="C29"/>
  <c r="D28"/>
  <c r="C28"/>
  <c r="D27"/>
  <c r="C27"/>
  <c r="D26"/>
  <c r="C26"/>
  <c r="A30"/>
  <c r="A29"/>
  <c r="A28"/>
  <c r="B27"/>
  <c r="A27"/>
  <c r="B26"/>
  <c r="A26"/>
  <c r="C13" i="2"/>
  <c r="C12"/>
  <c r="C10"/>
  <c r="B13"/>
  <c r="B11"/>
  <c r="B10"/>
  <c r="B12" s="1"/>
  <c r="B9"/>
  <c r="I15" i="1"/>
  <c r="J15"/>
  <c r="H15"/>
  <c r="J14"/>
  <c r="J13"/>
  <c r="I14"/>
  <c r="I13"/>
  <c r="D15"/>
  <c r="E15"/>
  <c r="C15"/>
  <c r="E14"/>
  <c r="D14"/>
  <c r="C14"/>
  <c r="D13"/>
  <c r="E13"/>
  <c r="C13"/>
  <c r="E7"/>
  <c r="D7"/>
  <c r="C4"/>
  <c r="D4" s="1"/>
  <c r="E4" l="1"/>
</calcChain>
</file>

<file path=xl/sharedStrings.xml><?xml version="1.0" encoding="utf-8"?>
<sst xmlns="http://schemas.openxmlformats.org/spreadsheetml/2006/main" count="103" uniqueCount="79">
  <si>
    <t>situación actual</t>
  </si>
  <si>
    <t>opción a</t>
  </si>
  <si>
    <t>opcion b</t>
  </si>
  <si>
    <t>€/café adicional</t>
  </si>
  <si>
    <t>Mesas</t>
  </si>
  <si>
    <t>Camareras fijas</t>
  </si>
  <si>
    <t>Cafés</t>
  </si>
  <si>
    <t>precio/café</t>
  </si>
  <si>
    <t>Camarera parcial</t>
  </si>
  <si>
    <t>SOLUCIÓN</t>
  </si>
  <si>
    <t>Ingresos</t>
  </si>
  <si>
    <t>Margen</t>
  </si>
  <si>
    <t>DATOS RELEVANTES</t>
  </si>
  <si>
    <t>Costes</t>
  </si>
  <si>
    <t>coste fijo</t>
  </si>
  <si>
    <t>coste variable</t>
  </si>
  <si>
    <t>Datos</t>
  </si>
  <si>
    <t>Bicicletas</t>
  </si>
  <si>
    <t>Coste</t>
  </si>
  <si>
    <t>precio venta</t>
  </si>
  <si>
    <t>Costes venta</t>
  </si>
  <si>
    <t>ud</t>
  </si>
  <si>
    <t>€</t>
  </si>
  <si>
    <t>€/ud</t>
  </si>
  <si>
    <t>Resultado</t>
  </si>
  <si>
    <t>Resultado relevante</t>
  </si>
  <si>
    <t>VENDER</t>
  </si>
  <si>
    <t>NO VENDER</t>
  </si>
  <si>
    <t>COSTES RELEVANTES</t>
  </si>
  <si>
    <t>COSTES NO RELEVANTES</t>
  </si>
  <si>
    <t>RUTA OESTE</t>
  </si>
  <si>
    <t>RUTA NORDESTE</t>
  </si>
  <si>
    <t>precio billete</t>
  </si>
  <si>
    <t>Flota buses</t>
  </si>
  <si>
    <t>Valor unitario</t>
  </si>
  <si>
    <t>€/bus</t>
  </si>
  <si>
    <t>Viajes recorrer</t>
  </si>
  <si>
    <t>kms recorrer</t>
  </si>
  <si>
    <t>conductores</t>
  </si>
  <si>
    <t>salario/viaje</t>
  </si>
  <si>
    <t>Combustible</t>
  </si>
  <si>
    <t>viajes/bus</t>
  </si>
  <si>
    <t>billetes</t>
  </si>
  <si>
    <t>kms recorridos</t>
  </si>
  <si>
    <t>OTROS COSTES</t>
  </si>
  <si>
    <t>Vendedor billetes</t>
  </si>
  <si>
    <t>Total</t>
  </si>
  <si>
    <t>producto</t>
  </si>
  <si>
    <t>ventas</t>
  </si>
  <si>
    <t>Admón</t>
  </si>
  <si>
    <t>Administrativo</t>
  </si>
  <si>
    <t>Tipo</t>
  </si>
  <si>
    <t>admón</t>
  </si>
  <si>
    <t>Amortización ordenadores</t>
  </si>
  <si>
    <t xml:space="preserve">admón </t>
  </si>
  <si>
    <t>€/equipo</t>
  </si>
  <si>
    <t>Amortización mobiliario</t>
  </si>
  <si>
    <t>Alquiler oficina</t>
  </si>
  <si>
    <t>Alquiler espacio</t>
  </si>
  <si>
    <t>oeste</t>
  </si>
  <si>
    <t>COSTES PERIODO</t>
  </si>
  <si>
    <t>TOTAL</t>
  </si>
  <si>
    <t>Ventas</t>
  </si>
  <si>
    <t>sueldos conductores</t>
  </si>
  <si>
    <t>OESTE</t>
  </si>
  <si>
    <t>NORDESTE</t>
  </si>
  <si>
    <t>amortización bus</t>
  </si>
  <si>
    <t>combustible</t>
  </si>
  <si>
    <t>alquiler espacio</t>
  </si>
  <si>
    <t>Actual</t>
  </si>
  <si>
    <t>nordeste</t>
  </si>
  <si>
    <t>-costes producto</t>
  </si>
  <si>
    <t>=margen producto</t>
  </si>
  <si>
    <t>-costes ventas</t>
  </si>
  <si>
    <t>=margen comercial</t>
  </si>
  <si>
    <t>-costes admón</t>
  </si>
  <si>
    <t>=resultado</t>
  </si>
  <si>
    <t>-Costes adquisición</t>
  </si>
  <si>
    <t>-Costes reparación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</si>
</sst>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1" fillId="0" borderId="0" xfId="0" applyFont="1"/>
    <xf numFmtId="3" fontId="0" fillId="0" borderId="0" xfId="0" applyNumberFormat="1"/>
    <xf numFmtId="9" fontId="0" fillId="0" borderId="0" xfId="0" applyNumberFormat="1"/>
    <xf numFmtId="4" fontId="0" fillId="0" borderId="0" xfId="0" applyNumberFormat="1"/>
    <xf numFmtId="4" fontId="3" fillId="0" borderId="0" xfId="0" applyNumberFormat="1" applyFont="1"/>
    <xf numFmtId="4" fontId="3" fillId="0" borderId="1" xfId="0" applyNumberFormat="1" applyFont="1" applyBorder="1"/>
    <xf numFmtId="4" fontId="0" fillId="0" borderId="1" xfId="0" applyNumberFormat="1" applyBorder="1"/>
    <xf numFmtId="0" fontId="0" fillId="0" borderId="0" xfId="0" applyAlignment="1">
      <alignment horizontal="right"/>
    </xf>
    <xf numFmtId="3" fontId="0" fillId="4" borderId="0" xfId="0" applyNumberFormat="1" applyFill="1"/>
    <xf numFmtId="3" fontId="0" fillId="0" borderId="1" xfId="0" applyNumberFormat="1" applyBorder="1"/>
    <xf numFmtId="0" fontId="0" fillId="0" borderId="2" xfId="0" applyBorder="1"/>
    <xf numFmtId="3" fontId="0" fillId="0" borderId="2" xfId="0" applyNumberFormat="1" applyBorder="1"/>
    <xf numFmtId="49" fontId="0" fillId="0" borderId="0" xfId="0" applyNumberFormat="1"/>
    <xf numFmtId="49" fontId="3" fillId="0" borderId="0" xfId="0" applyNumberFormat="1" applyFont="1"/>
    <xf numFmtId="0" fontId="0" fillId="0" borderId="2" xfId="0" applyBorder="1" applyAlignment="1">
      <alignment horizontal="right"/>
    </xf>
    <xf numFmtId="0" fontId="0" fillId="0" borderId="2" xfId="0" applyBorder="1" applyAlignment="1">
      <alignment horizontal="center"/>
    </xf>
    <xf numFmtId="3" fontId="0" fillId="2" borderId="2" xfId="0" applyNumberFormat="1" applyFill="1" applyBorder="1"/>
    <xf numFmtId="3" fontId="0" fillId="3" borderId="2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6"/>
  <sheetViews>
    <sheetView tabSelected="1" workbookViewId="0">
      <selection activeCell="D20" sqref="D20"/>
    </sheetView>
  </sheetViews>
  <sheetFormatPr baseColWidth="10" defaultRowHeight="15"/>
  <cols>
    <col min="2" max="2" width="8.140625" customWidth="1"/>
    <col min="7" max="7" width="18.5703125" customWidth="1"/>
    <col min="10" max="10" width="12.140625" customWidth="1"/>
  </cols>
  <sheetData>
    <row r="1" spans="1:10">
      <c r="A1" s="3" t="s">
        <v>16</v>
      </c>
    </row>
    <row r="2" spans="1:10">
      <c r="C2" s="10" t="s">
        <v>0</v>
      </c>
      <c r="D2" s="1" t="s">
        <v>1</v>
      </c>
      <c r="E2" s="1" t="s">
        <v>2</v>
      </c>
    </row>
    <row r="3" spans="1:10">
      <c r="A3" t="s">
        <v>4</v>
      </c>
      <c r="C3" s="4">
        <v>8</v>
      </c>
      <c r="D3" s="4">
        <v>12</v>
      </c>
      <c r="E3" s="4">
        <v>10</v>
      </c>
    </row>
    <row r="4" spans="1:10">
      <c r="A4" t="s">
        <v>5</v>
      </c>
      <c r="C4" s="4">
        <f>2*950</f>
        <v>1900</v>
      </c>
      <c r="D4" s="4">
        <f>+C4</f>
        <v>1900</v>
      </c>
      <c r="E4" s="4">
        <f>+C4</f>
        <v>1900</v>
      </c>
    </row>
    <row r="5" spans="1:10">
      <c r="A5" t="s">
        <v>8</v>
      </c>
      <c r="C5" s="4"/>
      <c r="D5" s="4">
        <v>500</v>
      </c>
      <c r="E5" s="4"/>
    </row>
    <row r="6" spans="1:10">
      <c r="A6" t="s">
        <v>3</v>
      </c>
      <c r="C6" s="4"/>
      <c r="D6" s="4"/>
      <c r="E6" s="4">
        <v>0.5</v>
      </c>
    </row>
    <row r="7" spans="1:10">
      <c r="A7" t="s">
        <v>6</v>
      </c>
      <c r="C7" s="4">
        <v>3500</v>
      </c>
      <c r="D7" s="4">
        <f>3500+500</f>
        <v>4000</v>
      </c>
      <c r="E7" s="4">
        <f>3500+200</f>
        <v>3700</v>
      </c>
    </row>
    <row r="8" spans="1:10">
      <c r="A8" t="s">
        <v>7</v>
      </c>
      <c r="C8" s="4">
        <v>1</v>
      </c>
      <c r="D8" s="4">
        <v>1</v>
      </c>
      <c r="E8" s="4">
        <v>1</v>
      </c>
    </row>
    <row r="11" spans="1:10">
      <c r="A11" s="2" t="s">
        <v>9</v>
      </c>
    </row>
    <row r="12" spans="1:10">
      <c r="C12" s="17" t="s">
        <v>69</v>
      </c>
      <c r="D12" s="18" t="s">
        <v>1</v>
      </c>
      <c r="E12" s="18" t="s">
        <v>2</v>
      </c>
      <c r="G12" s="1" t="s">
        <v>12</v>
      </c>
      <c r="H12" s="18" t="s">
        <v>69</v>
      </c>
      <c r="I12" s="18" t="s">
        <v>1</v>
      </c>
      <c r="J12" s="18" t="s">
        <v>2</v>
      </c>
    </row>
    <row r="13" spans="1:10">
      <c r="A13" t="s">
        <v>10</v>
      </c>
      <c r="C13" s="14">
        <f>+C7*C8</f>
        <v>3500</v>
      </c>
      <c r="D13" s="14">
        <f t="shared" ref="D13:E13" si="0">+D7*D8</f>
        <v>4000</v>
      </c>
      <c r="E13" s="14">
        <f t="shared" si="0"/>
        <v>3700</v>
      </c>
      <c r="F13" s="4"/>
      <c r="G13" s="4" t="s">
        <v>10</v>
      </c>
      <c r="H13" s="14"/>
      <c r="I13" s="14">
        <f>+(D7-C7)*D8</f>
        <v>500</v>
      </c>
      <c r="J13" s="14">
        <f>+(E7-C7)*E8</f>
        <v>200</v>
      </c>
    </row>
    <row r="14" spans="1:10">
      <c r="A14" t="s">
        <v>13</v>
      </c>
      <c r="C14" s="14">
        <f>+C4</f>
        <v>1900</v>
      </c>
      <c r="D14" s="14">
        <f>+D4+D5</f>
        <v>2400</v>
      </c>
      <c r="E14" s="14">
        <f>+E4+(E6*(E7-C7))</f>
        <v>2000</v>
      </c>
      <c r="F14" s="4"/>
      <c r="G14" s="4" t="s">
        <v>13</v>
      </c>
      <c r="H14" s="14"/>
      <c r="I14" s="19">
        <f>+D5</f>
        <v>500</v>
      </c>
      <c r="J14" s="14">
        <f>+(E7-C7)*E6</f>
        <v>100</v>
      </c>
    </row>
    <row r="15" spans="1:10">
      <c r="A15" t="s">
        <v>11</v>
      </c>
      <c r="C15" s="14">
        <f>+C13-C14</f>
        <v>1600</v>
      </c>
      <c r="D15" s="14">
        <f t="shared" ref="D15:E15" si="1">+D13-D14</f>
        <v>1600</v>
      </c>
      <c r="E15" s="14">
        <f t="shared" si="1"/>
        <v>1700</v>
      </c>
      <c r="F15" s="4"/>
      <c r="G15" s="4" t="s">
        <v>11</v>
      </c>
      <c r="H15" s="14">
        <f>+H13-H14</f>
        <v>0</v>
      </c>
      <c r="I15" s="14">
        <f t="shared" ref="I15:J15" si="2">+I13-I14</f>
        <v>0</v>
      </c>
      <c r="J15" s="20">
        <f t="shared" si="2"/>
        <v>100</v>
      </c>
    </row>
    <row r="16" spans="1:10">
      <c r="I16" s="1" t="s">
        <v>14</v>
      </c>
      <c r="J16" s="1" t="s">
        <v>15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D14"/>
  <sheetViews>
    <sheetView workbookViewId="0">
      <selection activeCell="B18" sqref="B18"/>
    </sheetView>
  </sheetViews>
  <sheetFormatPr baseColWidth="10" defaultRowHeight="15"/>
  <cols>
    <col min="1" max="1" width="18.7109375" customWidth="1"/>
  </cols>
  <sheetData>
    <row r="1" spans="1:4">
      <c r="A1" s="3" t="s">
        <v>16</v>
      </c>
    </row>
    <row r="2" spans="1:4">
      <c r="A2" t="s">
        <v>17</v>
      </c>
      <c r="B2">
        <v>10</v>
      </c>
      <c r="C2" t="s">
        <v>21</v>
      </c>
    </row>
    <row r="3" spans="1:4">
      <c r="A3" t="s">
        <v>18</v>
      </c>
      <c r="B3" s="4">
        <v>1500</v>
      </c>
      <c r="C3" t="s">
        <v>22</v>
      </c>
    </row>
    <row r="4" spans="1:4">
      <c r="A4" t="s">
        <v>19</v>
      </c>
      <c r="B4">
        <v>100</v>
      </c>
      <c r="C4" t="s">
        <v>23</v>
      </c>
    </row>
    <row r="5" spans="1:4">
      <c r="A5" t="s">
        <v>20</v>
      </c>
      <c r="B5">
        <v>15</v>
      </c>
      <c r="C5" t="s">
        <v>23</v>
      </c>
    </row>
    <row r="7" spans="1:4">
      <c r="A7" s="2" t="s">
        <v>9</v>
      </c>
    </row>
    <row r="8" spans="1:4">
      <c r="B8" t="s">
        <v>26</v>
      </c>
      <c r="C8" t="s">
        <v>27</v>
      </c>
    </row>
    <row r="9" spans="1:4">
      <c r="A9" s="15" t="s">
        <v>10</v>
      </c>
      <c r="B9" s="4">
        <f>+B2*B4</f>
        <v>1000</v>
      </c>
      <c r="C9" s="4"/>
    </row>
    <row r="10" spans="1:4">
      <c r="A10" s="15" t="s">
        <v>77</v>
      </c>
      <c r="B10" s="4">
        <f>+B3</f>
        <v>1500</v>
      </c>
      <c r="C10" s="4">
        <f>+B3</f>
        <v>1500</v>
      </c>
      <c r="D10" t="s">
        <v>29</v>
      </c>
    </row>
    <row r="11" spans="1:4">
      <c r="A11" s="15" t="s">
        <v>78</v>
      </c>
      <c r="B11" s="12">
        <f>+B2*B5</f>
        <v>150</v>
      </c>
      <c r="C11" s="12"/>
      <c r="D11" t="s">
        <v>28</v>
      </c>
    </row>
    <row r="12" spans="1:4">
      <c r="A12" s="15" t="s">
        <v>24</v>
      </c>
      <c r="B12" s="4">
        <f>+B9-B10-B11</f>
        <v>-650</v>
      </c>
      <c r="C12" s="4">
        <f>+C9-C10-C11</f>
        <v>-1500</v>
      </c>
    </row>
    <row r="13" spans="1:4">
      <c r="A13" s="15" t="s">
        <v>25</v>
      </c>
      <c r="B13" s="11">
        <f>+B9-B11</f>
        <v>850</v>
      </c>
      <c r="C13" s="4">
        <f>+C9-C11</f>
        <v>0</v>
      </c>
    </row>
    <row r="14" spans="1:4">
      <c r="B14" s="4"/>
      <c r="C14" s="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G44"/>
  <sheetViews>
    <sheetView workbookViewId="0">
      <selection activeCell="A45" sqref="A45"/>
    </sheetView>
  </sheetViews>
  <sheetFormatPr baseColWidth="10" defaultRowHeight="15"/>
  <cols>
    <col min="1" max="1" width="17.42578125" customWidth="1"/>
  </cols>
  <sheetData>
    <row r="1" spans="1:5">
      <c r="A1" s="3" t="s">
        <v>16</v>
      </c>
    </row>
    <row r="2" spans="1:5">
      <c r="B2" t="s">
        <v>30</v>
      </c>
      <c r="C2" t="s">
        <v>31</v>
      </c>
    </row>
    <row r="3" spans="1:5">
      <c r="A3" t="s">
        <v>32</v>
      </c>
      <c r="B3" s="4">
        <v>40</v>
      </c>
      <c r="C3" s="4">
        <v>45</v>
      </c>
      <c r="D3" t="s">
        <v>23</v>
      </c>
    </row>
    <row r="4" spans="1:5">
      <c r="A4" t="s">
        <v>33</v>
      </c>
      <c r="B4" s="4">
        <v>5</v>
      </c>
      <c r="C4" s="4">
        <v>3</v>
      </c>
    </row>
    <row r="5" spans="1:5">
      <c r="A5" t="s">
        <v>34</v>
      </c>
      <c r="B5" s="4">
        <v>35000</v>
      </c>
      <c r="C5" s="4">
        <v>42000</v>
      </c>
      <c r="D5" t="s">
        <v>35</v>
      </c>
    </row>
    <row r="6" spans="1:5">
      <c r="A6" t="s">
        <v>36</v>
      </c>
      <c r="B6" s="4">
        <v>8000</v>
      </c>
      <c r="C6" s="4"/>
    </row>
    <row r="7" spans="1:5">
      <c r="A7" t="s">
        <v>37</v>
      </c>
      <c r="B7" s="4"/>
      <c r="C7" s="4">
        <v>800000</v>
      </c>
    </row>
    <row r="8" spans="1:5">
      <c r="A8" t="s">
        <v>38</v>
      </c>
      <c r="B8" s="4">
        <v>5</v>
      </c>
      <c r="C8" s="4">
        <v>3</v>
      </c>
    </row>
    <row r="9" spans="1:5">
      <c r="A9" t="s">
        <v>39</v>
      </c>
      <c r="B9" s="4">
        <v>30</v>
      </c>
      <c r="C9" s="4">
        <v>30</v>
      </c>
    </row>
    <row r="10" spans="1:5">
      <c r="A10" t="s">
        <v>40</v>
      </c>
      <c r="B10" s="4">
        <v>1800</v>
      </c>
      <c r="C10" s="4">
        <v>1300</v>
      </c>
    </row>
    <row r="11" spans="1:5">
      <c r="A11" t="s">
        <v>41</v>
      </c>
      <c r="B11" s="4">
        <v>40</v>
      </c>
      <c r="C11" s="4">
        <v>30</v>
      </c>
    </row>
    <row r="12" spans="1:5">
      <c r="A12" t="s">
        <v>42</v>
      </c>
      <c r="B12" s="4">
        <v>440</v>
      </c>
      <c r="C12" s="4">
        <v>675</v>
      </c>
    </row>
    <row r="13" spans="1:5">
      <c r="A13" t="s">
        <v>43</v>
      </c>
      <c r="B13" s="4">
        <v>10050</v>
      </c>
      <c r="C13" s="4">
        <v>8200</v>
      </c>
    </row>
    <row r="15" spans="1:5">
      <c r="A15" t="s">
        <v>44</v>
      </c>
      <c r="B15" t="s">
        <v>46</v>
      </c>
      <c r="C15" t="s">
        <v>51</v>
      </c>
      <c r="D15" t="s">
        <v>48</v>
      </c>
      <c r="E15" t="s">
        <v>49</v>
      </c>
    </row>
    <row r="16" spans="1:5">
      <c r="A16" t="s">
        <v>45</v>
      </c>
      <c r="B16" s="4">
        <v>1150</v>
      </c>
      <c r="C16" t="s">
        <v>48</v>
      </c>
    </row>
    <row r="17" spans="1:7">
      <c r="A17" t="s">
        <v>50</v>
      </c>
      <c r="B17" s="4">
        <v>1200</v>
      </c>
      <c r="C17" t="s">
        <v>52</v>
      </c>
      <c r="E17" t="s">
        <v>49</v>
      </c>
    </row>
    <row r="18" spans="1:7">
      <c r="A18" t="s">
        <v>53</v>
      </c>
      <c r="B18">
        <v>1</v>
      </c>
      <c r="C18" t="s">
        <v>54</v>
      </c>
      <c r="D18">
        <v>1</v>
      </c>
      <c r="E18" t="s">
        <v>48</v>
      </c>
      <c r="F18">
        <v>15</v>
      </c>
      <c r="G18" t="s">
        <v>55</v>
      </c>
    </row>
    <row r="19" spans="1:7">
      <c r="A19" t="s">
        <v>56</v>
      </c>
      <c r="B19">
        <v>1</v>
      </c>
      <c r="D19">
        <v>1</v>
      </c>
      <c r="F19">
        <v>8</v>
      </c>
      <c r="G19" t="s">
        <v>23</v>
      </c>
    </row>
    <row r="20" spans="1:7">
      <c r="A20" t="s">
        <v>57</v>
      </c>
      <c r="B20">
        <v>650</v>
      </c>
      <c r="D20" s="5">
        <v>0.5</v>
      </c>
      <c r="E20" t="s">
        <v>48</v>
      </c>
      <c r="F20" s="5">
        <v>0.5</v>
      </c>
      <c r="G20" t="s">
        <v>52</v>
      </c>
    </row>
    <row r="21" spans="1:7">
      <c r="A21" t="s">
        <v>58</v>
      </c>
      <c r="B21">
        <v>750</v>
      </c>
      <c r="C21" t="s">
        <v>47</v>
      </c>
      <c r="D21" s="5">
        <v>0.7</v>
      </c>
      <c r="E21" t="s">
        <v>59</v>
      </c>
      <c r="F21" s="5">
        <v>0.3</v>
      </c>
      <c r="G21" t="s">
        <v>70</v>
      </c>
    </row>
    <row r="23" spans="1:7">
      <c r="A23" s="2" t="s">
        <v>9</v>
      </c>
    </row>
    <row r="25" spans="1:7">
      <c r="A25" t="s">
        <v>60</v>
      </c>
      <c r="B25" s="1" t="s">
        <v>61</v>
      </c>
      <c r="C25" s="1" t="s">
        <v>62</v>
      </c>
      <c r="D25" s="1" t="s">
        <v>49</v>
      </c>
    </row>
    <row r="26" spans="1:7">
      <c r="A26" s="13" t="str">
        <f>+A16</f>
        <v>Vendedor billetes</v>
      </c>
      <c r="B26" s="14">
        <f>+B16</f>
        <v>1150</v>
      </c>
      <c r="C26" s="14">
        <f>+IF($C16="ventas",$B16,0)</f>
        <v>1150</v>
      </c>
      <c r="D26" s="13">
        <f>+IF($C16="admón",$B16,0)</f>
        <v>0</v>
      </c>
    </row>
    <row r="27" spans="1:7">
      <c r="A27" s="13" t="str">
        <f>+A17</f>
        <v>Administrativo</v>
      </c>
      <c r="B27" s="14">
        <f>+B17</f>
        <v>1200</v>
      </c>
      <c r="C27" s="13">
        <f>+IF($C17="ventas",$B17,0)</f>
        <v>0</v>
      </c>
      <c r="D27" s="14">
        <f>+IF($C17="admón",$B17,0)</f>
        <v>1200</v>
      </c>
    </row>
    <row r="28" spans="1:7">
      <c r="A28" s="13" t="str">
        <f>+A18</f>
        <v>Amortización ordenadores</v>
      </c>
      <c r="B28" s="13">
        <f>+C28+D28</f>
        <v>30</v>
      </c>
      <c r="C28" s="13">
        <f>+B18*F18</f>
        <v>15</v>
      </c>
      <c r="D28" s="13">
        <f>+D18*F18</f>
        <v>15</v>
      </c>
    </row>
    <row r="29" spans="1:7">
      <c r="A29" s="13" t="str">
        <f>+A19</f>
        <v>Amortización mobiliario</v>
      </c>
      <c r="B29" s="13">
        <f>+C29+D29</f>
        <v>16</v>
      </c>
      <c r="C29" s="13">
        <f>+B19*F19</f>
        <v>8</v>
      </c>
      <c r="D29" s="13">
        <f>+D19*F19</f>
        <v>8</v>
      </c>
    </row>
    <row r="30" spans="1:7">
      <c r="A30" s="13" t="str">
        <f>+A20</f>
        <v>Alquiler oficina</v>
      </c>
      <c r="B30" s="13">
        <f>+B20</f>
        <v>650</v>
      </c>
      <c r="C30" s="13">
        <f>+B20*D20</f>
        <v>325</v>
      </c>
      <c r="D30" s="13">
        <f>+B20*F20</f>
        <v>325</v>
      </c>
    </row>
    <row r="31" spans="1:7">
      <c r="B31" s="14">
        <f>+SUM(B26:B30)</f>
        <v>3046</v>
      </c>
      <c r="C31" s="14">
        <f t="shared" ref="C31:D31" si="0">+SUM(C26:C30)</f>
        <v>1498</v>
      </c>
      <c r="D31" s="14">
        <f t="shared" si="0"/>
        <v>1548</v>
      </c>
    </row>
    <row r="33" spans="1:4">
      <c r="B33" s="1" t="s">
        <v>64</v>
      </c>
      <c r="C33" s="1" t="s">
        <v>65</v>
      </c>
      <c r="D33" s="1" t="s">
        <v>61</v>
      </c>
    </row>
    <row r="34" spans="1:4">
      <c r="A34" s="15" t="s">
        <v>10</v>
      </c>
      <c r="B34" s="6">
        <f>+B3*B12</f>
        <v>17600</v>
      </c>
      <c r="C34" s="6">
        <f>+C3*C12</f>
        <v>30375</v>
      </c>
      <c r="D34" s="6">
        <f>+B34+C34</f>
        <v>47975</v>
      </c>
    </row>
    <row r="35" spans="1:4">
      <c r="A35" s="15" t="s">
        <v>71</v>
      </c>
      <c r="B35" s="6">
        <f>+SUM(B36:B39)</f>
        <v>9200</v>
      </c>
      <c r="C35" s="6">
        <f>+SUM(C36:C39)</f>
        <v>5516.5</v>
      </c>
      <c r="D35" s="6">
        <f t="shared" ref="D35:D40" si="1">+B35+C35</f>
        <v>14716.5</v>
      </c>
    </row>
    <row r="36" spans="1:4">
      <c r="A36" s="16" t="s">
        <v>63</v>
      </c>
      <c r="B36" s="7">
        <f>+B8*B11*B9</f>
        <v>6000</v>
      </c>
      <c r="C36" s="7">
        <f>+C8*C11*C9</f>
        <v>2700</v>
      </c>
      <c r="D36" s="6">
        <f t="shared" si="1"/>
        <v>8700</v>
      </c>
    </row>
    <row r="37" spans="1:4">
      <c r="A37" s="16" t="s">
        <v>66</v>
      </c>
      <c r="B37" s="7">
        <f>+(B5/B6*B11)*B4</f>
        <v>875</v>
      </c>
      <c r="C37" s="7">
        <f>+(C5/C7*C13*C4)</f>
        <v>1291.5</v>
      </c>
      <c r="D37" s="6">
        <f t="shared" si="1"/>
        <v>2166.5</v>
      </c>
    </row>
    <row r="38" spans="1:4">
      <c r="A38" s="16" t="s">
        <v>67</v>
      </c>
      <c r="B38" s="7">
        <f>+B10</f>
        <v>1800</v>
      </c>
      <c r="C38" s="7">
        <f>+C10</f>
        <v>1300</v>
      </c>
      <c r="D38" s="6">
        <f t="shared" si="1"/>
        <v>3100</v>
      </c>
    </row>
    <row r="39" spans="1:4">
      <c r="A39" s="16" t="s">
        <v>68</v>
      </c>
      <c r="B39" s="8">
        <f>+B21*D21</f>
        <v>525</v>
      </c>
      <c r="C39" s="8">
        <f>+B21*F21</f>
        <v>225</v>
      </c>
      <c r="D39" s="9">
        <f t="shared" si="1"/>
        <v>750</v>
      </c>
    </row>
    <row r="40" spans="1:4">
      <c r="A40" s="15" t="s">
        <v>72</v>
      </c>
      <c r="B40" s="6">
        <f>+B34-B35</f>
        <v>8400</v>
      </c>
      <c r="C40" s="6">
        <f>+C34-C35</f>
        <v>24858.5</v>
      </c>
      <c r="D40" s="6">
        <f t="shared" si="1"/>
        <v>33258.5</v>
      </c>
    </row>
    <row r="41" spans="1:4">
      <c r="A41" s="15" t="s">
        <v>73</v>
      </c>
      <c r="B41" s="6"/>
      <c r="C41" s="6"/>
      <c r="D41" s="9">
        <f>+C31</f>
        <v>1498</v>
      </c>
    </row>
    <row r="42" spans="1:4">
      <c r="A42" s="15" t="s">
        <v>74</v>
      </c>
      <c r="B42" s="6"/>
      <c r="C42" s="6"/>
      <c r="D42" s="6">
        <f>+D40-D41</f>
        <v>31760.5</v>
      </c>
    </row>
    <row r="43" spans="1:4">
      <c r="A43" s="15" t="s">
        <v>75</v>
      </c>
      <c r="B43" s="6"/>
      <c r="C43" s="6"/>
      <c r="D43" s="9">
        <f>+D31</f>
        <v>1548</v>
      </c>
    </row>
    <row r="44" spans="1:4">
      <c r="A44" s="15" t="s">
        <v>76</v>
      </c>
      <c r="B44" s="6"/>
      <c r="C44" s="6"/>
      <c r="D44" s="6">
        <f>+D42-D43</f>
        <v>30212.5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Antropoceno</vt:lpstr>
      <vt:lpstr>Holoceno</vt:lpstr>
      <vt:lpstr>RutasLeón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</dc:creator>
  <cp:lastModifiedBy>Pc</cp:lastModifiedBy>
  <dcterms:created xsi:type="dcterms:W3CDTF">2015-01-30T08:43:26Z</dcterms:created>
  <dcterms:modified xsi:type="dcterms:W3CDTF">2015-02-04T16:37:34Z</dcterms:modified>
</cp:coreProperties>
</file>